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corso\Desktop\REDES - CONDICIONES ADMINISTRATIVAS 0905\4. EQUIPOS MEDICOS 0905\PARA PUBLICACION EQUIPOS MEDICOS\"/>
    </mc:Choice>
  </mc:AlternateContent>
  <bookViews>
    <workbookView xWindow="0" yWindow="0" windowWidth="10125" windowHeight="6870" firstSheet="1" activeTab="1"/>
  </bookViews>
  <sheets>
    <sheet name="RESUMEN" sheetId="14" r:id="rId1"/>
    <sheet name="PROCESO 4" sheetId="11" r:id="rId2"/>
    <sheet name="Hoja1" sheetId="15" r:id="rId3"/>
    <sheet name="Hoja2" sheetId="1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6" l="1"/>
  <c r="G12" i="16"/>
  <c r="G11" i="16"/>
  <c r="G10" i="16"/>
  <c r="G9" i="16"/>
  <c r="G8" i="16"/>
  <c r="G7" i="16"/>
  <c r="G14" i="16" l="1"/>
  <c r="K61" i="11" l="1"/>
  <c r="J61" i="11"/>
  <c r="I61" i="11"/>
  <c r="H61" i="11"/>
  <c r="G61" i="11"/>
  <c r="F61" i="11"/>
  <c r="E61" i="11"/>
  <c r="K55" i="11"/>
  <c r="J55" i="11"/>
  <c r="I55" i="11"/>
  <c r="H55" i="11"/>
  <c r="G55" i="11"/>
  <c r="F55" i="11"/>
  <c r="E55" i="11"/>
  <c r="K49" i="11"/>
  <c r="J49" i="11"/>
  <c r="I49" i="11"/>
  <c r="H49" i="11"/>
  <c r="G49" i="11"/>
  <c r="F49" i="11"/>
  <c r="E49" i="11"/>
  <c r="K43" i="11"/>
  <c r="J43" i="11"/>
  <c r="I43" i="11"/>
  <c r="H43" i="11"/>
  <c r="G43" i="11"/>
  <c r="F43" i="11"/>
  <c r="E43" i="11"/>
  <c r="K36" i="11"/>
  <c r="J36" i="11"/>
  <c r="I36" i="11"/>
  <c r="H36" i="11"/>
  <c r="G36" i="11"/>
  <c r="F36" i="11"/>
  <c r="E36" i="11"/>
  <c r="K30" i="11"/>
  <c r="J30" i="11"/>
  <c r="I30" i="11"/>
  <c r="H30" i="11"/>
  <c r="G30" i="11"/>
  <c r="F30" i="11"/>
  <c r="E30" i="11"/>
  <c r="K22" i="11"/>
  <c r="J22" i="11"/>
  <c r="I22" i="11"/>
  <c r="H22" i="11"/>
  <c r="G22" i="11"/>
  <c r="F22" i="11"/>
  <c r="E22" i="11"/>
  <c r="K14" i="11"/>
  <c r="K62" i="11" s="1"/>
  <c r="J14" i="11"/>
  <c r="J62" i="11" s="1"/>
  <c r="I14" i="11"/>
  <c r="H14" i="11"/>
  <c r="H62" i="11" s="1"/>
  <c r="G14" i="11"/>
  <c r="G62" i="11" s="1"/>
  <c r="F14" i="11"/>
  <c r="E14" i="11"/>
  <c r="K9" i="11"/>
  <c r="J9" i="11"/>
  <c r="I9" i="11"/>
  <c r="I62" i="11" s="1"/>
  <c r="H9" i="11"/>
  <c r="G9" i="11"/>
  <c r="F9" i="11"/>
  <c r="F62" i="11" s="1"/>
  <c r="E9" i="11"/>
  <c r="E62" i="11" s="1"/>
  <c r="F21" i="15" l="1"/>
  <c r="G21" i="15"/>
  <c r="H21" i="15"/>
  <c r="I21" i="15"/>
  <c r="E21" i="15"/>
  <c r="L13" i="14" l="1"/>
  <c r="K52" i="14" l="1"/>
  <c r="J52" i="14"/>
  <c r="I52" i="14"/>
  <c r="H52" i="14"/>
  <c r="G52" i="14"/>
  <c r="F52" i="14"/>
  <c r="E52" i="14"/>
  <c r="D52" i="14"/>
  <c r="C52" i="14"/>
  <c r="N51" i="14"/>
  <c r="N50" i="14" s="1"/>
  <c r="O50" i="14" s="1"/>
  <c r="N49" i="14"/>
  <c r="N48" i="14" s="1"/>
  <c r="N47" i="14"/>
  <c r="O47" i="14" s="1"/>
  <c r="N46" i="14"/>
  <c r="O46" i="14" s="1"/>
  <c r="N45" i="14"/>
  <c r="O45" i="14" s="1"/>
  <c r="N44" i="14"/>
  <c r="O44" i="14" s="1"/>
  <c r="N43" i="14"/>
  <c r="O43" i="14" s="1"/>
  <c r="N42" i="14"/>
  <c r="O42" i="14" s="1"/>
  <c r="N41" i="14"/>
  <c r="O41" i="14" s="1"/>
  <c r="N40" i="14"/>
  <c r="N39" i="14" s="1"/>
  <c r="O39" i="14" s="1"/>
  <c r="N38" i="14"/>
  <c r="O38" i="14" s="1"/>
  <c r="M38" i="14"/>
  <c r="O36" i="14"/>
  <c r="N36" i="14"/>
  <c r="N35" i="14"/>
  <c r="O35" i="14" s="1"/>
  <c r="O34" i="14"/>
  <c r="N34" i="14"/>
  <c r="N33" i="14"/>
  <c r="N31" i="14"/>
  <c r="N30" i="14" s="1"/>
  <c r="L28" i="14"/>
  <c r="N28" i="14" s="1"/>
  <c r="O28" i="14" s="1"/>
  <c r="L27" i="14"/>
  <c r="N27" i="14" s="1"/>
  <c r="O27" i="14" s="1"/>
  <c r="L26" i="14"/>
  <c r="N26" i="14" s="1"/>
  <c r="O26" i="14" s="1"/>
  <c r="L25" i="14"/>
  <c r="N25" i="14" s="1"/>
  <c r="O25" i="14" s="1"/>
  <c r="L24" i="14"/>
  <c r="N24" i="14" s="1"/>
  <c r="O24" i="14" s="1"/>
  <c r="N23" i="14"/>
  <c r="O23" i="14" s="1"/>
  <c r="L23" i="14"/>
  <c r="L22" i="14"/>
  <c r="N22" i="14" s="1"/>
  <c r="O22" i="14" s="1"/>
  <c r="L21" i="14"/>
  <c r="N21" i="14" s="1"/>
  <c r="O21" i="14" s="1"/>
  <c r="L20" i="14"/>
  <c r="N20" i="14" s="1"/>
  <c r="O20" i="14" s="1"/>
  <c r="L19" i="14"/>
  <c r="N19" i="14" s="1"/>
  <c r="O19" i="14" s="1"/>
  <c r="L18" i="14"/>
  <c r="N18" i="14" s="1"/>
  <c r="O18" i="14" s="1"/>
  <c r="L17" i="14"/>
  <c r="N17" i="14" s="1"/>
  <c r="O17" i="14" s="1"/>
  <c r="L16" i="14"/>
  <c r="N16" i="14" s="1"/>
  <c r="O16" i="14" s="1"/>
  <c r="L15" i="14"/>
  <c r="N15" i="14" s="1"/>
  <c r="O15" i="14" s="1"/>
  <c r="L14" i="14"/>
  <c r="N14" i="14" s="1"/>
  <c r="O14" i="14" s="1"/>
  <c r="N13" i="14"/>
  <c r="O13" i="14" s="1"/>
  <c r="L12" i="14"/>
  <c r="N12" i="14" s="1"/>
  <c r="O12" i="14" s="1"/>
  <c r="L11" i="14"/>
  <c r="N11" i="14" s="1"/>
  <c r="O11" i="14" s="1"/>
  <c r="L10" i="14"/>
  <c r="N10" i="14" s="1"/>
  <c r="O10" i="14" s="1"/>
  <c r="L9" i="14"/>
  <c r="N9" i="14" s="1"/>
  <c r="O9" i="14" s="1"/>
  <c r="L8" i="14"/>
  <c r="N8" i="14" s="1"/>
  <c r="O8" i="14" s="1"/>
  <c r="N7" i="14"/>
  <c r="O7" i="14" s="1"/>
  <c r="L7" i="14"/>
  <c r="L52" i="14" l="1"/>
  <c r="N29" i="14"/>
  <c r="O29" i="14" s="1"/>
  <c r="O30" i="14"/>
  <c r="O52" i="14"/>
  <c r="N37" i="14"/>
  <c r="O37" i="14" s="1"/>
  <c r="O40" i="14"/>
  <c r="O31" i="14"/>
  <c r="O33" i="14"/>
  <c r="N52" i="14"/>
  <c r="N57" i="14" s="1"/>
  <c r="O51" i="14"/>
  <c r="N32" i="14" l="1"/>
  <c r="O32" i="14" s="1"/>
</calcChain>
</file>

<file path=xl/sharedStrings.xml><?xml version="1.0" encoding="utf-8"?>
<sst xmlns="http://schemas.openxmlformats.org/spreadsheetml/2006/main" count="225" uniqueCount="182">
  <si>
    <t>MUNICIPIO</t>
  </si>
  <si>
    <t>TOTAL</t>
  </si>
  <si>
    <t>Ecógrafo Estacionario</t>
  </si>
  <si>
    <t>SANTA CRUZ</t>
  </si>
  <si>
    <t>COCHABAMBA</t>
  </si>
  <si>
    <t>LA PAZ</t>
  </si>
  <si>
    <t>TARIJA</t>
  </si>
  <si>
    <t>CHUQUISACA</t>
  </si>
  <si>
    <t>POTOSI</t>
  </si>
  <si>
    <t>BENI</t>
  </si>
  <si>
    <t>DETALLE</t>
  </si>
  <si>
    <t>PANDO</t>
  </si>
  <si>
    <t>ORURO</t>
  </si>
  <si>
    <t>Agitador vortex</t>
  </si>
  <si>
    <t xml:space="preserve">Rotador serologico </t>
  </si>
  <si>
    <t xml:space="preserve">Baño maria </t>
  </si>
  <si>
    <t>Microcentrifuga</t>
  </si>
  <si>
    <t>Macrocentrifuga</t>
  </si>
  <si>
    <t>Microscopio binocular</t>
  </si>
  <si>
    <t>Refrigerador</t>
  </si>
  <si>
    <t>Balanza de precision</t>
  </si>
  <si>
    <t>Glucometro</t>
  </si>
  <si>
    <t>Camas hospitalarias manuales de dos movimientos</t>
  </si>
  <si>
    <t>Electrocardiógrafo de 12 derivaciones</t>
  </si>
  <si>
    <t>Pantoscopio</t>
  </si>
  <si>
    <t>DEPARTAMENTO</t>
  </si>
  <si>
    <t>ESTABLECIMIENTO DE SALUD</t>
  </si>
  <si>
    <t>Santa Rosa</t>
  </si>
  <si>
    <t>Trinidad</t>
  </si>
  <si>
    <t>C.S.I. Juan Evo Morales Ayma</t>
  </si>
  <si>
    <t>Sena</t>
  </si>
  <si>
    <t>Villa Nueva</t>
  </si>
  <si>
    <t>Charagua</t>
  </si>
  <si>
    <t>San Juan de Yapacani</t>
  </si>
  <si>
    <t>El Puente</t>
  </si>
  <si>
    <t>General Saavedra</t>
  </si>
  <si>
    <t>Pampa Grande</t>
  </si>
  <si>
    <t>C.S.I Mamerto Eguez Soruco</t>
  </si>
  <si>
    <t>C.S.C.I. Núcleo 47</t>
  </si>
  <si>
    <t xml:space="preserve">C.S.C.I. Abelardo Suarez </t>
  </si>
  <si>
    <t>C.S.C.I. Los Negros</t>
  </si>
  <si>
    <t>Chulumani</t>
  </si>
  <si>
    <t>Quiabaya</t>
  </si>
  <si>
    <t>Viacha</t>
  </si>
  <si>
    <t>Ayo Ayo</t>
  </si>
  <si>
    <t>Sica Sica</t>
  </si>
  <si>
    <t>La Asunta</t>
  </si>
  <si>
    <t>C.S.C.I. La Asunta</t>
  </si>
  <si>
    <t>C.S. C.I. Ayo Ayo</t>
  </si>
  <si>
    <t>C.S.A. Viacha</t>
  </si>
  <si>
    <t>C.S.C.I Quiabaya</t>
  </si>
  <si>
    <t>C.S.C.I  Colpar</t>
  </si>
  <si>
    <t>C.S.C.I Lahuachaca</t>
  </si>
  <si>
    <t>Tomave</t>
  </si>
  <si>
    <t>Puerto Villarroel</t>
  </si>
  <si>
    <t xml:space="preserve"> Entre Rios</t>
  </si>
  <si>
    <t>Vacas</t>
  </si>
  <si>
    <t>Villa Tunari</t>
  </si>
  <si>
    <t>Shinaota</t>
  </si>
  <si>
    <t>Pasorapa</t>
  </si>
  <si>
    <t xml:space="preserve">C.S.C.I.  Mariposas   </t>
  </si>
  <si>
    <t>C.S.I. Bulo Bulo</t>
  </si>
  <si>
    <t>C.S.C.I. Vacas</t>
  </si>
  <si>
    <t>C.S.C.I. Urkupiña</t>
  </si>
  <si>
    <t>C.S.C.I.  San Isidro</t>
  </si>
  <si>
    <t>C.S.C.I. Pasorapa</t>
  </si>
  <si>
    <t>Yacuiba</t>
  </si>
  <si>
    <t>Entre Ríos</t>
  </si>
  <si>
    <t>C.S.I. Villa El Carmen</t>
  </si>
  <si>
    <t>C.S.C.I. Timboy</t>
  </si>
  <si>
    <t>C.S.C.I. Iscayachi</t>
  </si>
  <si>
    <t>El Villar</t>
  </si>
  <si>
    <t>Yamparaez</t>
  </si>
  <si>
    <t>C.S.I. El Villar</t>
  </si>
  <si>
    <t>C.S.I. Cardenal Maurer</t>
  </si>
  <si>
    <t>Chipaya</t>
  </si>
  <si>
    <t>Poopó</t>
  </si>
  <si>
    <t>C.S.C.I. Chipaya</t>
  </si>
  <si>
    <t>C.S.I. Poopó</t>
  </si>
  <si>
    <t>C.S.C.I. Sajama</t>
  </si>
  <si>
    <t>C.S.A. Tajma</t>
  </si>
  <si>
    <t xml:space="preserve">Salinas de Garci Mendoza </t>
  </si>
  <si>
    <t>C.S.C.I. Ucumasi</t>
  </si>
  <si>
    <t>C.S.C.I. San Juan</t>
  </si>
  <si>
    <t>C.S.A. El Sena</t>
  </si>
  <si>
    <t>Curahuara de Carangas</t>
  </si>
  <si>
    <t>SUBTOTAL BENI</t>
  </si>
  <si>
    <t>C.S.A. Loma Alta</t>
  </si>
  <si>
    <t>SUBTOTAL PANDO</t>
  </si>
  <si>
    <t>SUBTOTAL SANTA CRUZ</t>
  </si>
  <si>
    <t>SUBTOTAL LA PAZ</t>
  </si>
  <si>
    <t>SUBTOTAL ORURO</t>
  </si>
  <si>
    <t>SUBTOTAL COCHABAMBA</t>
  </si>
  <si>
    <t>SUBTOTAL CHUQUISACA</t>
  </si>
  <si>
    <t>SUBTOTAL TARIJA</t>
  </si>
  <si>
    <t>SUBTOTAL POTOSI</t>
  </si>
  <si>
    <t xml:space="preserve">Lámpara Cialitica de pie </t>
  </si>
  <si>
    <t>Doppler Fetal</t>
  </si>
  <si>
    <t>EQUIPOS MÉDICOS</t>
  </si>
  <si>
    <t xml:space="preserve">Autoclave </t>
  </si>
  <si>
    <t>Esterilizador Pupinel</t>
  </si>
  <si>
    <t>Concepción</t>
  </si>
  <si>
    <t>PROGRAMA CAF-25.000.000$U$ (2do desembolso)</t>
  </si>
  <si>
    <t>REQUERIMIENTO DE PRESUPUESTO - ANTEPROYECTO 2023</t>
  </si>
  <si>
    <t>(Expresado en Bolivianos)</t>
  </si>
  <si>
    <t>Nº</t>
  </si>
  <si>
    <t>PRECIO UNITARIO</t>
  </si>
  <si>
    <t>TOTAL Bs</t>
  </si>
  <si>
    <t>TOTAL $us</t>
  </si>
  <si>
    <t>Analizador de quimica sanguinea</t>
  </si>
  <si>
    <t xml:space="preserve">Set de micropipetas </t>
  </si>
  <si>
    <t>Rayos X Estacionario</t>
  </si>
  <si>
    <t>Cama hospitalaria manual de dos movimientos</t>
  </si>
  <si>
    <t>Programa Nacional de Salud Renal</t>
  </si>
  <si>
    <t>43400 Equipo Médico y de Laboratorio</t>
  </si>
  <si>
    <t xml:space="preserve">EQUIPOS DE HEMODIALISIS </t>
  </si>
  <si>
    <t>COMPONENTE 2 - OTROS RUBROS</t>
  </si>
  <si>
    <t>22110 Pasajes al Interior del País</t>
  </si>
  <si>
    <t>PASAJES AL INTERIOR DEL PAIS, PARA PARTICIPAR EN COMISIONES DE RECEPCION, SEGUIMIENTO Y REUNIONES DE COORDINACIÓN ADMINISTRATIVA CON BENEFICIARIOS E INSTANCIAS EXTERNAS</t>
  </si>
  <si>
    <t>22210 Viáticos por viajes al Interior del País</t>
  </si>
  <si>
    <t>VIATICOS AL INTERIOR DEL PAIS, PARA PARTICIPAR EN COMISIONES DE RECEPCION, SEGUIMIENTO Y REUNIONES DE COORDINACIÓN POR EL EQUIPO EJECUTOS</t>
  </si>
  <si>
    <t>25230 - Auditorias Externas</t>
  </si>
  <si>
    <t xml:space="preserve">AUDITORIA EXTERNA </t>
  </si>
  <si>
    <t>25820 Consultores Individuales de Línea</t>
  </si>
  <si>
    <t xml:space="preserve">COORDINADOR </t>
  </si>
  <si>
    <t>ASESOR LEGAL</t>
  </si>
  <si>
    <t>ESPECIALISTA FINANCIERO</t>
  </si>
  <si>
    <t>ESPECIALISTA EN ADQUISICIONES Y CONTRATACIONES DE BIENES Y SERVICIOS</t>
  </si>
  <si>
    <t>31110 Gtos. por Refrigerios al Personal permanente,eventual y consultores indiv. de linea de las Inst.Púb.</t>
  </si>
  <si>
    <t>PAGO DE REFRIGERIO CONSULTORES DE LINEA DEL PROGRAMA</t>
  </si>
  <si>
    <t>32100 Papel</t>
  </si>
  <si>
    <t>ADQUISICION DE PAPEL PARA LA ACTIVIDAD OPERATIVA DEL EQUIPO EJECUTOR</t>
  </si>
  <si>
    <t xml:space="preserve">33100 Hilados y Telas </t>
  </si>
  <si>
    <t>Pita de amarre documentos</t>
  </si>
  <si>
    <t>39500 Útiles de Escritorio y Oficina</t>
  </si>
  <si>
    <t>ADQUISICION DE MATERIAL DE ESCRITORIO PAPEL PARA LA ACTIVIDAD OPERATIVA DEL EQUIPO EJECUTOR</t>
  </si>
  <si>
    <t xml:space="preserve"> TOTAL  GENERAL COMPONENTE 1 y 2 </t>
  </si>
  <si>
    <t>Resucitador manual adulto</t>
  </si>
  <si>
    <t>Resucitador manual pediátrico</t>
  </si>
  <si>
    <t>Chuquiuta</t>
  </si>
  <si>
    <t>Uyuni</t>
  </si>
  <si>
    <t>C.S.A. Quijarro</t>
  </si>
  <si>
    <t>C.S.C.I. Tica Tica</t>
  </si>
  <si>
    <t>C.S.C.I.  Chuquiuta</t>
  </si>
  <si>
    <t>Tahua</t>
  </si>
  <si>
    <t>C.S.C.I Tahua</t>
  </si>
  <si>
    <t xml:space="preserve"> PANDO</t>
  </si>
  <si>
    <t xml:space="preserve"> SANTA CRUZ</t>
  </si>
  <si>
    <t>San Ramón</t>
  </si>
  <si>
    <t>C.S.I. San Ramón</t>
  </si>
  <si>
    <t>C.S.A. Pompeya</t>
  </si>
  <si>
    <t>C.S.A. Pedro Marban</t>
  </si>
  <si>
    <t>C.S.I.Central</t>
  </si>
  <si>
    <t>C.S.C.I. 1 de Mayo</t>
  </si>
  <si>
    <t>Puerto Gonzalo Moreno</t>
  </si>
  <si>
    <t>C.S.A. Las Piedras</t>
  </si>
  <si>
    <t>San Miguel</t>
  </si>
  <si>
    <t xml:space="preserve">C.S.C.I. Salvador Pilon </t>
  </si>
  <si>
    <t>C.V. Nueva Esperanza</t>
  </si>
  <si>
    <t>Sabaya</t>
  </si>
  <si>
    <t>C.S.C.I. Sabaya</t>
  </si>
  <si>
    <t>Camargo</t>
  </si>
  <si>
    <t>Hospital San Juan de Dios</t>
  </si>
  <si>
    <t>Tarvita</t>
  </si>
  <si>
    <t>C.S.I. Virgen del Rosario Tarvita</t>
  </si>
  <si>
    <t>Presto</t>
  </si>
  <si>
    <t>C.S.I. Santiago de Presto</t>
  </si>
  <si>
    <t>Yunchara</t>
  </si>
  <si>
    <t>C.S.C.I. Yunchara</t>
  </si>
  <si>
    <t>Padcaya</t>
  </si>
  <si>
    <t>C.S.C.I. El Carmen</t>
  </si>
  <si>
    <t>Ravelo</t>
  </si>
  <si>
    <t>C.S.C.I. Huaycoma</t>
  </si>
  <si>
    <t>PARTIDA</t>
  </si>
  <si>
    <t>ITEM</t>
  </si>
  <si>
    <t>CANTIDAD</t>
  </si>
  <si>
    <t>PRECIO UNITARIO REFERENCIAL (Bs)</t>
  </si>
  <si>
    <t>PRECIO TOTAL (BS)</t>
  </si>
  <si>
    <t xml:space="preserve">Resucitador manual adulto </t>
  </si>
  <si>
    <t xml:space="preserve">Resucitador manual pediátrico </t>
  </si>
  <si>
    <t>PROCESO 4: ADQUISICIÓN DE EQUIPOS MÉDICOS (EMERGENCIAS, SALA DE PARTO, INTERNACIÓN) PARA EL FORTALECIMIENTO DE ESTABLECIMIENTOS DE SALUD DE PRIMER Y SEGUNDO NIVEL, PARA LA ATENCION DE LA COVID-19. GESTION 2023</t>
  </si>
  <si>
    <r>
      <rPr>
        <b/>
        <sz val="18"/>
        <color theme="1"/>
        <rFont val="Calibri"/>
        <family val="2"/>
        <scheme val="minor"/>
      </rPr>
      <t xml:space="preserve">ANEXO </t>
    </r>
    <r>
      <rPr>
        <b/>
        <sz val="12"/>
        <color theme="1"/>
        <rFont val="Calibri"/>
        <family val="2"/>
        <scheme val="minor"/>
      </rPr>
      <t xml:space="preserve">
ADQUISICIÓN DE EQUIPOS MÉDICOS (EMERGENCIAS, SALA DE PARTO, INTERNACIÓN) PARA EL FORTALECIMIENTO DE ESTABLECIMIENTOS DE SALUD DE PRIMER Y SEGUNDO NIVEL, PARA LA ATENCION DE LA COVID-19. GESTION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</si>
</sst>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Bs&quot;* #,##0.00_-;\-&quot;Bs&quot;* #,##0.00_-;_-&quot;Bs&quot;* &quot;-&quot;??_-;_-@_-"/>
    <numFmt numFmtId="165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theme="0"/>
      <name val="Arial Narrow"/>
      <family val="2"/>
    </font>
    <font>
      <sz val="10"/>
      <color indexed="8"/>
      <name val="Calibri"/>
      <family val="2"/>
      <scheme val="minor"/>
    </font>
    <font>
      <b/>
      <sz val="11"/>
      <name val="Arial Narrow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1"/>
      <color theme="0"/>
      <name val="Arial Narrow"/>
      <family val="2"/>
    </font>
    <font>
      <sz val="11"/>
      <name val="Calibri"/>
      <family val="2"/>
    </font>
    <font>
      <b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sz val="11"/>
      <name val="Arial Narrow"/>
      <family val="2"/>
    </font>
    <font>
      <b/>
      <sz val="12"/>
      <color indexed="8"/>
      <name val="Arial Narrow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5181BD"/>
      </patternFill>
    </fill>
    <fill>
      <patternFill patternType="solid">
        <fgColor rgb="FFC2D69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5923B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CC2E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1" xfId="1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8" fillId="3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7" fillId="0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3" fillId="0" borderId="0" xfId="1" applyFont="1"/>
    <xf numFmtId="0" fontId="12" fillId="5" borderId="9" xfId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horizontal="center" vertical="center" wrapText="1"/>
    </xf>
    <xf numFmtId="3" fontId="4" fillId="6" borderId="7" xfId="1" applyNumberFormat="1" applyFont="1" applyFill="1" applyBorder="1" applyAlignment="1">
      <alignment horizontal="center" vertical="center" wrapText="1"/>
    </xf>
    <xf numFmtId="3" fontId="4" fillId="6" borderId="11" xfId="1" applyNumberFormat="1" applyFont="1" applyFill="1" applyBorder="1" applyAlignment="1">
      <alignment horizontal="center" vertical="center" wrapText="1"/>
    </xf>
    <xf numFmtId="3" fontId="4" fillId="6" borderId="12" xfId="1" applyNumberFormat="1" applyFont="1" applyFill="1" applyBorder="1" applyAlignment="1">
      <alignment horizontal="center" vertical="center" wrapText="1"/>
    </xf>
    <xf numFmtId="4" fontId="4" fillId="6" borderId="10" xfId="1" applyNumberFormat="1" applyFont="1" applyFill="1" applyBorder="1" applyAlignment="1">
      <alignment horizontal="center" vertical="center" wrapText="1"/>
    </xf>
    <xf numFmtId="4" fontId="4" fillId="5" borderId="10" xfId="1" applyNumberFormat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1" fillId="0" borderId="3" xfId="1" applyFont="1" applyFill="1" applyBorder="1"/>
    <xf numFmtId="0" fontId="1" fillId="0" borderId="13" xfId="1" applyFont="1" applyFill="1" applyBorder="1" applyAlignment="1">
      <alignment horizontal="center" vertical="center"/>
    </xf>
    <xf numFmtId="4" fontId="13" fillId="0" borderId="3" xfId="1" applyNumberFormat="1" applyFont="1" applyFill="1" applyBorder="1"/>
    <xf numFmtId="164" fontId="1" fillId="0" borderId="14" xfId="1" applyNumberFormat="1" applyFont="1" applyFill="1" applyBorder="1"/>
    <xf numFmtId="165" fontId="3" fillId="0" borderId="13" xfId="1" applyNumberFormat="1" applyFont="1" applyFill="1" applyBorder="1"/>
    <xf numFmtId="165" fontId="3" fillId="0" borderId="0" xfId="1" applyNumberFormat="1" applyFont="1"/>
    <xf numFmtId="0" fontId="3" fillId="2" borderId="1" xfId="1" applyFont="1" applyFill="1" applyBorder="1" applyAlignment="1">
      <alignment horizontal="center" vertical="center"/>
    </xf>
    <xf numFmtId="0" fontId="1" fillId="2" borderId="1" xfId="1" applyFont="1" applyFill="1" applyBorder="1"/>
    <xf numFmtId="0" fontId="1" fillId="2" borderId="1" xfId="1" applyFont="1" applyFill="1" applyBorder="1" applyAlignment="1">
      <alignment horizontal="center" vertical="center"/>
    </xf>
    <xf numFmtId="4" fontId="13" fillId="2" borderId="1" xfId="1" applyNumberFormat="1" applyFont="1" applyFill="1" applyBorder="1"/>
    <xf numFmtId="165" fontId="3" fillId="2" borderId="1" xfId="1" applyNumberFormat="1" applyFont="1" applyFill="1" applyBorder="1"/>
    <xf numFmtId="0" fontId="1" fillId="0" borderId="1" xfId="1" applyFont="1" applyFill="1" applyBorder="1"/>
    <xf numFmtId="0" fontId="1" fillId="0" borderId="1" xfId="1" applyFont="1" applyFill="1" applyBorder="1" applyAlignment="1">
      <alignment horizontal="center" vertical="center"/>
    </xf>
    <xf numFmtId="4" fontId="13" fillId="0" borderId="1" xfId="1" applyNumberFormat="1" applyFont="1" applyFill="1" applyBorder="1"/>
    <xf numFmtId="165" fontId="3" fillId="0" borderId="1" xfId="1" applyNumberFormat="1" applyFont="1" applyFill="1" applyBorder="1"/>
    <xf numFmtId="0" fontId="1" fillId="0" borderId="0" xfId="1"/>
    <xf numFmtId="0" fontId="2" fillId="0" borderId="1" xfId="1" applyFont="1" applyFill="1" applyBorder="1" applyAlignment="1">
      <alignment horizontal="center" vertical="center"/>
    </xf>
    <xf numFmtId="0" fontId="13" fillId="2" borderId="1" xfId="1" applyFont="1" applyFill="1" applyBorder="1"/>
    <xf numFmtId="0" fontId="14" fillId="7" borderId="1" xfId="1" applyFont="1" applyFill="1" applyBorder="1" applyAlignment="1"/>
    <xf numFmtId="3" fontId="3" fillId="7" borderId="3" xfId="1" applyNumberFormat="1" applyFont="1" applyFill="1" applyBorder="1" applyAlignment="1">
      <alignment horizontal="center"/>
    </xf>
    <xf numFmtId="4" fontId="3" fillId="7" borderId="3" xfId="1" applyNumberFormat="1" applyFont="1" applyFill="1" applyBorder="1" applyAlignment="1">
      <alignment horizontal="right"/>
    </xf>
    <xf numFmtId="4" fontId="14" fillId="7" borderId="1" xfId="1" applyNumberFormat="1" applyFont="1" applyFill="1" applyBorder="1"/>
    <xf numFmtId="165" fontId="3" fillId="8" borderId="1" xfId="1" applyNumberFormat="1" applyFont="1" applyFill="1" applyBorder="1"/>
    <xf numFmtId="0" fontId="14" fillId="0" borderId="1" xfId="1" applyFont="1" applyFill="1" applyBorder="1" applyAlignment="1"/>
    <xf numFmtId="3" fontId="3" fillId="0" borderId="1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right"/>
    </xf>
    <xf numFmtId="4" fontId="14" fillId="0" borderId="1" xfId="1" applyNumberFormat="1" applyFont="1" applyFill="1" applyBorder="1"/>
    <xf numFmtId="0" fontId="3" fillId="9" borderId="1" xfId="1" applyFont="1" applyFill="1" applyBorder="1" applyAlignment="1">
      <alignment horizontal="left" indent="2"/>
    </xf>
    <xf numFmtId="3" fontId="3" fillId="9" borderId="1" xfId="1" applyNumberFormat="1" applyFont="1" applyFill="1" applyBorder="1" applyAlignment="1">
      <alignment horizontal="center"/>
    </xf>
    <xf numFmtId="4" fontId="3" fillId="9" borderId="1" xfId="1" applyNumberFormat="1" applyFont="1" applyFill="1" applyBorder="1" applyAlignment="1">
      <alignment horizontal="right"/>
    </xf>
    <xf numFmtId="4" fontId="3" fillId="9" borderId="1" xfId="1" applyNumberFormat="1" applyFont="1" applyFill="1" applyBorder="1"/>
    <xf numFmtId="0" fontId="15" fillId="10" borderId="1" xfId="1" applyFont="1" applyFill="1" applyBorder="1" applyAlignment="1">
      <alignment horizontal="left"/>
    </xf>
    <xf numFmtId="3" fontId="15" fillId="10" borderId="1" xfId="1" applyNumberFormat="1" applyFont="1" applyFill="1" applyBorder="1" applyAlignment="1">
      <alignment horizontal="center"/>
    </xf>
    <xf numFmtId="4" fontId="15" fillId="10" borderId="1" xfId="1" applyNumberFormat="1" applyFont="1" applyFill="1" applyBorder="1" applyAlignment="1">
      <alignment horizontal="right"/>
    </xf>
    <xf numFmtId="4" fontId="14" fillId="10" borderId="1" xfId="1" applyNumberFormat="1" applyFont="1" applyFill="1" applyBorder="1"/>
    <xf numFmtId="165" fontId="14" fillId="11" borderId="1" xfId="1" applyNumberFormat="1" applyFont="1" applyFill="1" applyBorder="1"/>
    <xf numFmtId="0" fontId="14" fillId="0" borderId="1" xfId="1" applyFont="1" applyFill="1" applyBorder="1" applyAlignment="1">
      <alignment horizontal="left"/>
    </xf>
    <xf numFmtId="3" fontId="15" fillId="0" borderId="1" xfId="1" applyNumberFormat="1" applyFont="1" applyFill="1" applyBorder="1" applyAlignment="1">
      <alignment horizontal="center"/>
    </xf>
    <xf numFmtId="4" fontId="15" fillId="0" borderId="1" xfId="1" applyNumberFormat="1" applyFont="1" applyFill="1" applyBorder="1" applyAlignment="1">
      <alignment horizontal="right"/>
    </xf>
    <xf numFmtId="165" fontId="14" fillId="8" borderId="1" xfId="1" applyNumberFormat="1" applyFont="1" applyFill="1" applyBorder="1"/>
    <xf numFmtId="0" fontId="16" fillId="0" borderId="1" xfId="1" applyFont="1" applyFill="1" applyBorder="1" applyAlignment="1">
      <alignment horizontal="justify" vertical="center"/>
    </xf>
    <xf numFmtId="3" fontId="3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right" vertical="center"/>
    </xf>
    <xf numFmtId="4" fontId="3" fillId="0" borderId="1" xfId="1" applyNumberFormat="1" applyFont="1" applyFill="1" applyBorder="1" applyAlignment="1">
      <alignment vertical="center"/>
    </xf>
    <xf numFmtId="0" fontId="14" fillId="0" borderId="1" xfId="1" applyFont="1" applyBorder="1" applyAlignment="1">
      <alignment wrapText="1"/>
    </xf>
    <xf numFmtId="3" fontId="3" fillId="0" borderId="1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wrapText="1"/>
    </xf>
    <xf numFmtId="3" fontId="3" fillId="0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/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right" vertical="center"/>
    </xf>
    <xf numFmtId="4" fontId="14" fillId="0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6" fillId="0" borderId="1" xfId="1" applyFont="1" applyFill="1" applyBorder="1" applyAlignment="1">
      <alignment horizontal="justify" vertical="center"/>
    </xf>
    <xf numFmtId="0" fontId="17" fillId="11" borderId="1" xfId="1" applyFont="1" applyFill="1" applyBorder="1" applyAlignment="1">
      <alignment vertical="center"/>
    </xf>
    <xf numFmtId="4" fontId="17" fillId="11" borderId="1" xfId="1" applyNumberFormat="1" applyFont="1" applyFill="1" applyBorder="1" applyAlignment="1">
      <alignment vertical="center"/>
    </xf>
    <xf numFmtId="3" fontId="3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0" fontId="3" fillId="0" borderId="0" xfId="1" applyFont="1" applyFill="1"/>
    <xf numFmtId="4" fontId="3" fillId="0" borderId="0" xfId="1" applyNumberFormat="1" applyFont="1" applyFill="1"/>
    <xf numFmtId="165" fontId="3" fillId="0" borderId="0" xfId="1" applyNumberFormat="1" applyFont="1" applyFill="1"/>
    <xf numFmtId="4" fontId="14" fillId="0" borderId="0" xfId="1" applyNumberFormat="1" applyFont="1" applyFill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5" fillId="0" borderId="4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0" fillId="0" borderId="0" xfId="0" applyFont="1"/>
    <xf numFmtId="0" fontId="22" fillId="14" borderId="19" xfId="0" applyFont="1" applyFill="1" applyBorder="1" applyAlignment="1">
      <alignment horizontal="center" vertical="center" wrapText="1"/>
    </xf>
    <xf numFmtId="0" fontId="22" fillId="14" borderId="20" xfId="0" applyFont="1" applyFill="1" applyBorder="1" applyAlignment="1">
      <alignment vertical="center" wrapText="1"/>
    </xf>
    <xf numFmtId="0" fontId="22" fillId="13" borderId="19" xfId="0" applyFont="1" applyFill="1" applyBorder="1" applyAlignment="1">
      <alignment horizontal="center" vertical="center" wrapText="1"/>
    </xf>
    <xf numFmtId="0" fontId="22" fillId="12" borderId="21" xfId="0" applyFont="1" applyFill="1" applyBorder="1" applyAlignment="1">
      <alignment horizontal="center" vertical="center" wrapText="1"/>
    </xf>
    <xf numFmtId="0" fontId="22" fillId="12" borderId="20" xfId="0" applyFont="1" applyFill="1" applyBorder="1" applyAlignment="1">
      <alignment horizontal="center" vertical="center" wrapText="1"/>
    </xf>
    <xf numFmtId="0" fontId="22" fillId="12" borderId="19" xfId="0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4" fillId="0" borderId="4" xfId="1" applyFont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3" fillId="0" borderId="0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vertical="center" wrapText="1"/>
    </xf>
    <xf numFmtId="0" fontId="23" fillId="0" borderId="0" xfId="0" applyFont="1" applyAlignment="1">
      <alignment horizont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 wrapText="1"/>
    </xf>
    <xf numFmtId="0" fontId="22" fillId="14" borderId="16" xfId="0" applyFont="1" applyFill="1" applyBorder="1" applyAlignment="1">
      <alignment horizontal="center" vertical="center" wrapText="1"/>
    </xf>
    <xf numFmtId="0" fontId="22" fillId="14" borderId="22" xfId="0" applyFont="1" applyFill="1" applyBorder="1" applyAlignment="1">
      <alignment horizontal="center" vertical="center" wrapText="1"/>
    </xf>
    <xf numFmtId="0" fontId="22" fillId="14" borderId="18" xfId="0" applyFont="1" applyFill="1" applyBorder="1" applyAlignment="1">
      <alignment horizontal="center" vertical="center" wrapText="1"/>
    </xf>
    <xf numFmtId="0" fontId="22" fillId="14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6" fillId="3" borderId="2" xfId="1" applyFont="1" applyFill="1" applyBorder="1" applyAlignment="1">
      <alignment horizontal="center" vertical="center" wrapText="1"/>
    </xf>
    <xf numFmtId="0" fontId="26" fillId="3" borderId="8" xfId="1" applyFont="1" applyFill="1" applyBorder="1" applyAlignment="1">
      <alignment horizontal="center" vertical="center" wrapText="1"/>
    </xf>
    <xf numFmtId="0" fontId="26" fillId="3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W58"/>
  <sheetViews>
    <sheetView workbookViewId="0">
      <pane ySplit="6" topLeftCell="A10" activePane="bottomLeft" state="frozen"/>
      <selection pane="bottomLeft" activeCell="C19" sqref="C19"/>
    </sheetView>
  </sheetViews>
  <sheetFormatPr baseColWidth="10" defaultColWidth="11.42578125" defaultRowHeight="16.5" x14ac:dyDescent="0.3"/>
  <cols>
    <col min="1" max="1" width="3.42578125" style="17" customWidth="1"/>
    <col min="2" max="2" width="40.28515625" style="17" customWidth="1"/>
    <col min="3" max="3" width="7" style="83" customWidth="1"/>
    <col min="4" max="4" width="7.140625" style="83" customWidth="1"/>
    <col min="5" max="5" width="10.28515625" style="83" customWidth="1"/>
    <col min="6" max="6" width="8.85546875" style="83" customWidth="1"/>
    <col min="7" max="7" width="9" style="83" customWidth="1"/>
    <col min="8" max="8" width="8.85546875" style="83" customWidth="1"/>
    <col min="9" max="9" width="16" style="83" customWidth="1"/>
    <col min="10" max="10" width="14.140625" style="83" customWidth="1"/>
    <col min="11" max="12" width="8.140625" style="83" customWidth="1"/>
    <col min="13" max="13" width="11.7109375" style="84" hidden="1" customWidth="1"/>
    <col min="14" max="14" width="16.42578125" style="87" hidden="1" customWidth="1"/>
    <col min="15" max="15" width="13.28515625" style="86" hidden="1" customWidth="1"/>
    <col min="16" max="16384" width="11.42578125" style="17"/>
  </cols>
  <sheetData>
    <row r="2" spans="1:17" ht="18.75" x14ac:dyDescent="0.3">
      <c r="B2" s="131" t="s">
        <v>102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7" ht="18.75" x14ac:dyDescent="0.3">
      <c r="B3" s="131" t="s">
        <v>103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7" ht="18.75" x14ac:dyDescent="0.3">
      <c r="B4" s="131" t="s">
        <v>104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</row>
    <row r="6" spans="1:17" ht="29.25" customHeight="1" x14ac:dyDescent="0.3">
      <c r="A6" s="18" t="s">
        <v>105</v>
      </c>
      <c r="B6" s="19" t="s">
        <v>10</v>
      </c>
      <c r="C6" s="20" t="s">
        <v>9</v>
      </c>
      <c r="D6" s="21" t="s">
        <v>11</v>
      </c>
      <c r="E6" s="20" t="s">
        <v>3</v>
      </c>
      <c r="F6" s="22" t="s">
        <v>5</v>
      </c>
      <c r="G6" s="22" t="s">
        <v>12</v>
      </c>
      <c r="H6" s="22" t="s">
        <v>8</v>
      </c>
      <c r="I6" s="22" t="s">
        <v>4</v>
      </c>
      <c r="J6" s="21" t="s">
        <v>7</v>
      </c>
      <c r="K6" s="20" t="s">
        <v>6</v>
      </c>
      <c r="L6" s="21" t="s">
        <v>1</v>
      </c>
      <c r="M6" s="23" t="s">
        <v>106</v>
      </c>
      <c r="N6" s="24" t="s">
        <v>107</v>
      </c>
      <c r="O6" s="25" t="s">
        <v>108</v>
      </c>
    </row>
    <row r="7" spans="1:17" x14ac:dyDescent="0.3">
      <c r="A7" s="3">
        <v>1</v>
      </c>
      <c r="B7" s="26" t="s">
        <v>109</v>
      </c>
      <c r="C7" s="27">
        <v>3</v>
      </c>
      <c r="D7" s="27">
        <v>2</v>
      </c>
      <c r="E7" s="27">
        <v>4</v>
      </c>
      <c r="F7" s="27">
        <v>5</v>
      </c>
      <c r="G7" s="27">
        <v>3</v>
      </c>
      <c r="H7" s="27">
        <v>3</v>
      </c>
      <c r="I7" s="27">
        <v>4</v>
      </c>
      <c r="J7" s="27">
        <v>3</v>
      </c>
      <c r="K7" s="27">
        <v>3</v>
      </c>
      <c r="L7" s="27">
        <f>SUM(C7:K7)</f>
        <v>30</v>
      </c>
      <c r="M7" s="28">
        <v>30000</v>
      </c>
      <c r="N7" s="29">
        <f>M7*L7</f>
        <v>900000</v>
      </c>
      <c r="O7" s="30">
        <f t="shared" ref="O7:O28" si="0">N7/6.86</f>
        <v>131195.33527696793</v>
      </c>
      <c r="Q7" s="31"/>
    </row>
    <row r="8" spans="1:17" x14ac:dyDescent="0.3">
      <c r="A8" s="32">
        <v>2</v>
      </c>
      <c r="B8" s="33" t="s">
        <v>13</v>
      </c>
      <c r="C8" s="34">
        <v>3</v>
      </c>
      <c r="D8" s="34">
        <v>2</v>
      </c>
      <c r="E8" s="34">
        <v>4</v>
      </c>
      <c r="F8" s="34">
        <v>5</v>
      </c>
      <c r="G8" s="34">
        <v>3</v>
      </c>
      <c r="H8" s="34">
        <v>3</v>
      </c>
      <c r="I8" s="34">
        <v>4</v>
      </c>
      <c r="J8" s="34">
        <v>3</v>
      </c>
      <c r="K8" s="34">
        <v>3</v>
      </c>
      <c r="L8" s="34">
        <f t="shared" ref="L8:L28" si="1">SUM(C8:K8)</f>
        <v>30</v>
      </c>
      <c r="M8" s="35">
        <v>3500</v>
      </c>
      <c r="N8" s="29">
        <f t="shared" ref="N8:N28" si="2">M8*L8</f>
        <v>105000</v>
      </c>
      <c r="O8" s="36">
        <f t="shared" si="0"/>
        <v>15306.122448979591</v>
      </c>
      <c r="Q8" s="31"/>
    </row>
    <row r="9" spans="1:17" x14ac:dyDescent="0.3">
      <c r="A9" s="3">
        <v>3</v>
      </c>
      <c r="B9" s="37" t="s">
        <v>14</v>
      </c>
      <c r="C9" s="38">
        <v>3</v>
      </c>
      <c r="D9" s="38">
        <v>2</v>
      </c>
      <c r="E9" s="38">
        <v>4</v>
      </c>
      <c r="F9" s="38">
        <v>5</v>
      </c>
      <c r="G9" s="38">
        <v>3</v>
      </c>
      <c r="H9" s="38">
        <v>3</v>
      </c>
      <c r="I9" s="38">
        <v>4</v>
      </c>
      <c r="J9" s="38">
        <v>3</v>
      </c>
      <c r="K9" s="38">
        <v>3</v>
      </c>
      <c r="L9" s="38">
        <f t="shared" si="1"/>
        <v>30</v>
      </c>
      <c r="M9" s="39">
        <v>10000</v>
      </c>
      <c r="N9" s="29">
        <f t="shared" si="2"/>
        <v>300000</v>
      </c>
      <c r="O9" s="40">
        <f t="shared" si="0"/>
        <v>43731.778425655975</v>
      </c>
      <c r="Q9" s="31"/>
    </row>
    <row r="10" spans="1:17" x14ac:dyDescent="0.3">
      <c r="A10" s="32">
        <v>4</v>
      </c>
      <c r="B10" s="33" t="s">
        <v>15</v>
      </c>
      <c r="C10" s="34">
        <v>3</v>
      </c>
      <c r="D10" s="34">
        <v>2</v>
      </c>
      <c r="E10" s="34">
        <v>4</v>
      </c>
      <c r="F10" s="34">
        <v>5</v>
      </c>
      <c r="G10" s="34">
        <v>3</v>
      </c>
      <c r="H10" s="34">
        <v>3</v>
      </c>
      <c r="I10" s="34">
        <v>4</v>
      </c>
      <c r="J10" s="34">
        <v>3</v>
      </c>
      <c r="K10" s="34">
        <v>3</v>
      </c>
      <c r="L10" s="34">
        <f t="shared" si="1"/>
        <v>30</v>
      </c>
      <c r="M10" s="35">
        <v>15000</v>
      </c>
      <c r="N10" s="29">
        <f t="shared" si="2"/>
        <v>450000</v>
      </c>
      <c r="O10" s="36">
        <f t="shared" si="0"/>
        <v>65597.667638483967</v>
      </c>
      <c r="Q10" s="31"/>
    </row>
    <row r="11" spans="1:17" x14ac:dyDescent="0.3">
      <c r="A11" s="3">
        <v>5</v>
      </c>
      <c r="B11" s="37" t="s">
        <v>16</v>
      </c>
      <c r="C11" s="38">
        <v>3</v>
      </c>
      <c r="D11" s="38">
        <v>2</v>
      </c>
      <c r="E11" s="38">
        <v>4</v>
      </c>
      <c r="F11" s="38">
        <v>5</v>
      </c>
      <c r="G11" s="38">
        <v>3</v>
      </c>
      <c r="H11" s="38">
        <v>3</v>
      </c>
      <c r="I11" s="38">
        <v>4</v>
      </c>
      <c r="J11" s="38">
        <v>3</v>
      </c>
      <c r="K11" s="38">
        <v>3</v>
      </c>
      <c r="L11" s="38">
        <f t="shared" si="1"/>
        <v>30</v>
      </c>
      <c r="M11" s="39">
        <v>28000</v>
      </c>
      <c r="N11" s="29">
        <f t="shared" si="2"/>
        <v>840000</v>
      </c>
      <c r="O11" s="40">
        <f t="shared" si="0"/>
        <v>122448.97959183673</v>
      </c>
      <c r="Q11" s="31"/>
    </row>
    <row r="12" spans="1:17" x14ac:dyDescent="0.3">
      <c r="A12" s="32">
        <v>6</v>
      </c>
      <c r="B12" s="33" t="s">
        <v>17</v>
      </c>
      <c r="C12" s="34">
        <v>3</v>
      </c>
      <c r="D12" s="34">
        <v>2</v>
      </c>
      <c r="E12" s="34">
        <v>4</v>
      </c>
      <c r="F12" s="34">
        <v>5</v>
      </c>
      <c r="G12" s="34">
        <v>3</v>
      </c>
      <c r="H12" s="34">
        <v>3</v>
      </c>
      <c r="I12" s="34">
        <v>4</v>
      </c>
      <c r="J12" s="34">
        <v>3</v>
      </c>
      <c r="K12" s="34">
        <v>3</v>
      </c>
      <c r="L12" s="34">
        <f t="shared" si="1"/>
        <v>30</v>
      </c>
      <c r="M12" s="35">
        <v>38000</v>
      </c>
      <c r="N12" s="29">
        <f t="shared" si="2"/>
        <v>1140000</v>
      </c>
      <c r="O12" s="36">
        <f t="shared" si="0"/>
        <v>166180.75801749271</v>
      </c>
      <c r="Q12" s="31"/>
    </row>
    <row r="13" spans="1:17" x14ac:dyDescent="0.3">
      <c r="A13" s="3">
        <v>7</v>
      </c>
      <c r="B13" s="37" t="s">
        <v>110</v>
      </c>
      <c r="C13" s="38">
        <v>3</v>
      </c>
      <c r="D13" s="38">
        <v>2</v>
      </c>
      <c r="E13" s="38">
        <v>4</v>
      </c>
      <c r="F13" s="38">
        <v>5</v>
      </c>
      <c r="G13" s="38">
        <v>3</v>
      </c>
      <c r="H13" s="38">
        <v>3</v>
      </c>
      <c r="I13" s="38">
        <v>4</v>
      </c>
      <c r="J13" s="38">
        <v>3</v>
      </c>
      <c r="K13" s="38">
        <v>3</v>
      </c>
      <c r="L13" s="38">
        <f t="shared" si="1"/>
        <v>30</v>
      </c>
      <c r="M13" s="39">
        <v>12000</v>
      </c>
      <c r="N13" s="29">
        <f t="shared" si="2"/>
        <v>360000</v>
      </c>
      <c r="O13" s="40">
        <f t="shared" si="0"/>
        <v>52478.13411078717</v>
      </c>
      <c r="P13" s="17">
        <v>30</v>
      </c>
      <c r="Q13" s="31"/>
    </row>
    <row r="14" spans="1:17" x14ac:dyDescent="0.3">
      <c r="A14" s="32">
        <v>8</v>
      </c>
      <c r="B14" s="33" t="s">
        <v>18</v>
      </c>
      <c r="C14" s="34">
        <v>3</v>
      </c>
      <c r="D14" s="34">
        <v>2</v>
      </c>
      <c r="E14" s="34">
        <v>4</v>
      </c>
      <c r="F14" s="34">
        <v>5</v>
      </c>
      <c r="G14" s="34">
        <v>3</v>
      </c>
      <c r="H14" s="34">
        <v>3</v>
      </c>
      <c r="I14" s="34">
        <v>4</v>
      </c>
      <c r="J14" s="34">
        <v>3</v>
      </c>
      <c r="K14" s="34">
        <v>3</v>
      </c>
      <c r="L14" s="38">
        <f t="shared" si="1"/>
        <v>30</v>
      </c>
      <c r="M14" s="35">
        <v>17000</v>
      </c>
      <c r="N14" s="29">
        <f t="shared" si="2"/>
        <v>510000</v>
      </c>
      <c r="O14" s="36">
        <f t="shared" si="0"/>
        <v>74344.023323615154</v>
      </c>
      <c r="Q14" s="31"/>
    </row>
    <row r="15" spans="1:17" x14ac:dyDescent="0.3">
      <c r="A15" s="3">
        <v>9</v>
      </c>
      <c r="B15" s="37" t="s">
        <v>19</v>
      </c>
      <c r="C15" s="38">
        <v>3</v>
      </c>
      <c r="D15" s="38">
        <v>2</v>
      </c>
      <c r="E15" s="38">
        <v>4</v>
      </c>
      <c r="F15" s="38">
        <v>5</v>
      </c>
      <c r="G15" s="38">
        <v>3</v>
      </c>
      <c r="H15" s="38">
        <v>3</v>
      </c>
      <c r="I15" s="38">
        <v>4</v>
      </c>
      <c r="J15" s="38">
        <v>3</v>
      </c>
      <c r="K15" s="38">
        <v>3</v>
      </c>
      <c r="L15" s="38">
        <f t="shared" si="1"/>
        <v>30</v>
      </c>
      <c r="M15" s="39">
        <v>16000</v>
      </c>
      <c r="N15" s="29">
        <f t="shared" si="2"/>
        <v>480000</v>
      </c>
      <c r="O15" s="40">
        <f t="shared" si="0"/>
        <v>69970.84548104956</v>
      </c>
      <c r="Q15" s="31"/>
    </row>
    <row r="16" spans="1:17" x14ac:dyDescent="0.3">
      <c r="A16" s="32">
        <v>10</v>
      </c>
      <c r="B16" s="33" t="s">
        <v>20</v>
      </c>
      <c r="C16" s="34">
        <v>3</v>
      </c>
      <c r="D16" s="34">
        <v>2</v>
      </c>
      <c r="E16" s="34">
        <v>4</v>
      </c>
      <c r="F16" s="34">
        <v>5</v>
      </c>
      <c r="G16" s="34">
        <v>3</v>
      </c>
      <c r="H16" s="34">
        <v>3</v>
      </c>
      <c r="I16" s="34">
        <v>4</v>
      </c>
      <c r="J16" s="34">
        <v>3</v>
      </c>
      <c r="K16" s="34">
        <v>3</v>
      </c>
      <c r="L16" s="38">
        <f t="shared" si="1"/>
        <v>30</v>
      </c>
      <c r="M16" s="35">
        <v>10000</v>
      </c>
      <c r="N16" s="29">
        <f t="shared" si="2"/>
        <v>300000</v>
      </c>
      <c r="O16" s="36">
        <f t="shared" si="0"/>
        <v>43731.778425655975</v>
      </c>
      <c r="Q16" s="31"/>
    </row>
    <row r="17" spans="1:257" x14ac:dyDescent="0.3">
      <c r="A17" s="3">
        <v>11</v>
      </c>
      <c r="B17" s="33" t="s">
        <v>2</v>
      </c>
      <c r="C17" s="2">
        <v>5</v>
      </c>
      <c r="D17" s="2">
        <v>4</v>
      </c>
      <c r="E17" s="2">
        <v>6</v>
      </c>
      <c r="F17" s="2">
        <v>9</v>
      </c>
      <c r="G17" s="2">
        <v>6</v>
      </c>
      <c r="H17" s="2">
        <v>5</v>
      </c>
      <c r="I17" s="2">
        <v>7</v>
      </c>
      <c r="J17" s="2">
        <v>5</v>
      </c>
      <c r="K17" s="2">
        <v>5</v>
      </c>
      <c r="L17" s="38">
        <f t="shared" si="1"/>
        <v>52</v>
      </c>
      <c r="M17" s="39">
        <v>210000</v>
      </c>
      <c r="N17" s="29">
        <f t="shared" si="2"/>
        <v>10920000</v>
      </c>
      <c r="O17" s="40">
        <f t="shared" si="0"/>
        <v>1591836.7346938774</v>
      </c>
      <c r="P17" s="17">
        <v>52</v>
      </c>
      <c r="Q17" s="3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  <c r="IW17" s="41"/>
    </row>
    <row r="18" spans="1:257" x14ac:dyDescent="0.3">
      <c r="A18" s="32">
        <v>12</v>
      </c>
      <c r="B18" s="33" t="s">
        <v>111</v>
      </c>
      <c r="C18" s="1">
        <v>1</v>
      </c>
      <c r="D18" s="1">
        <v>1</v>
      </c>
      <c r="E18" s="1">
        <v>3</v>
      </c>
      <c r="F18" s="1">
        <v>3</v>
      </c>
      <c r="G18" s="1">
        <v>1</v>
      </c>
      <c r="H18" s="1">
        <v>2</v>
      </c>
      <c r="I18" s="1">
        <v>3</v>
      </c>
      <c r="J18" s="1">
        <v>2</v>
      </c>
      <c r="K18" s="1">
        <v>1</v>
      </c>
      <c r="L18" s="38">
        <f t="shared" si="1"/>
        <v>17</v>
      </c>
      <c r="M18" s="35">
        <v>950000</v>
      </c>
      <c r="N18" s="29">
        <f t="shared" si="2"/>
        <v>16150000</v>
      </c>
      <c r="O18" s="36">
        <f t="shared" si="0"/>
        <v>2354227.4052478131</v>
      </c>
      <c r="P18" s="41"/>
      <c r="Q18" s="3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  <c r="IW18" s="41"/>
    </row>
    <row r="19" spans="1:257" x14ac:dyDescent="0.3">
      <c r="A19" s="3">
        <v>13</v>
      </c>
      <c r="B19" s="33" t="s">
        <v>112</v>
      </c>
      <c r="C19" s="42">
        <v>17</v>
      </c>
      <c r="D19" s="42">
        <v>14</v>
      </c>
      <c r="E19" s="42">
        <v>20</v>
      </c>
      <c r="F19" s="42">
        <v>20</v>
      </c>
      <c r="G19" s="42">
        <v>17</v>
      </c>
      <c r="H19" s="42">
        <v>17</v>
      </c>
      <c r="I19" s="42">
        <v>20</v>
      </c>
      <c r="J19" s="42">
        <v>18</v>
      </c>
      <c r="K19" s="42">
        <v>17</v>
      </c>
      <c r="L19" s="38">
        <f t="shared" si="1"/>
        <v>160</v>
      </c>
      <c r="M19" s="39">
        <v>5700</v>
      </c>
      <c r="N19" s="29">
        <f t="shared" si="2"/>
        <v>912000</v>
      </c>
      <c r="O19" s="40">
        <f t="shared" si="0"/>
        <v>132944.60641399416</v>
      </c>
      <c r="P19" s="41"/>
      <c r="Q19" s="3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</row>
    <row r="20" spans="1:257" x14ac:dyDescent="0.3">
      <c r="A20" s="32">
        <v>14</v>
      </c>
      <c r="B20" s="33" t="s">
        <v>96</v>
      </c>
      <c r="C20" s="1">
        <v>3</v>
      </c>
      <c r="D20" s="1">
        <v>2</v>
      </c>
      <c r="E20" s="1">
        <v>4</v>
      </c>
      <c r="F20" s="1">
        <v>5</v>
      </c>
      <c r="G20" s="1">
        <v>4</v>
      </c>
      <c r="H20" s="1">
        <v>4</v>
      </c>
      <c r="I20" s="1">
        <v>5</v>
      </c>
      <c r="J20" s="1">
        <v>4</v>
      </c>
      <c r="K20" s="1">
        <v>3</v>
      </c>
      <c r="L20" s="38">
        <f t="shared" si="1"/>
        <v>34</v>
      </c>
      <c r="M20" s="35">
        <v>87000</v>
      </c>
      <c r="N20" s="29">
        <f t="shared" si="2"/>
        <v>2958000</v>
      </c>
      <c r="O20" s="36">
        <f t="shared" si="0"/>
        <v>431195.3352769679</v>
      </c>
      <c r="P20" s="41">
        <v>34</v>
      </c>
      <c r="Q20" s="3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  <c r="IW20" s="41"/>
    </row>
    <row r="21" spans="1:257" x14ac:dyDescent="0.3">
      <c r="A21" s="3">
        <v>15</v>
      </c>
      <c r="B21" s="33" t="s">
        <v>99</v>
      </c>
      <c r="C21" s="42">
        <v>2</v>
      </c>
      <c r="D21" s="42">
        <v>2</v>
      </c>
      <c r="E21" s="42">
        <v>3</v>
      </c>
      <c r="F21" s="42">
        <v>3</v>
      </c>
      <c r="G21" s="42">
        <v>2</v>
      </c>
      <c r="H21" s="42">
        <v>2</v>
      </c>
      <c r="I21" s="42">
        <v>2</v>
      </c>
      <c r="J21" s="42">
        <v>2</v>
      </c>
      <c r="K21" s="42">
        <v>2</v>
      </c>
      <c r="L21" s="38">
        <f t="shared" si="1"/>
        <v>20</v>
      </c>
      <c r="M21" s="39">
        <v>50000</v>
      </c>
      <c r="N21" s="29">
        <f t="shared" si="2"/>
        <v>1000000</v>
      </c>
      <c r="O21" s="40">
        <f t="shared" si="0"/>
        <v>145772.59475218659</v>
      </c>
      <c r="P21" s="41"/>
      <c r="Q21" s="3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  <c r="IW21" s="41"/>
    </row>
    <row r="22" spans="1:257" x14ac:dyDescent="0.3">
      <c r="A22" s="32">
        <v>16</v>
      </c>
      <c r="B22" s="33" t="s">
        <v>23</v>
      </c>
      <c r="C22" s="42">
        <v>3</v>
      </c>
      <c r="D22" s="42">
        <v>2</v>
      </c>
      <c r="E22" s="42">
        <v>5</v>
      </c>
      <c r="F22" s="42">
        <v>5</v>
      </c>
      <c r="G22" s="42">
        <v>4</v>
      </c>
      <c r="H22" s="42">
        <v>4</v>
      </c>
      <c r="I22" s="42">
        <v>5</v>
      </c>
      <c r="J22" s="42">
        <v>4</v>
      </c>
      <c r="K22" s="42">
        <v>3</v>
      </c>
      <c r="L22" s="38">
        <f t="shared" si="1"/>
        <v>35</v>
      </c>
      <c r="M22" s="35">
        <v>25000</v>
      </c>
      <c r="N22" s="29">
        <f t="shared" si="2"/>
        <v>875000</v>
      </c>
      <c r="O22" s="36">
        <f t="shared" si="0"/>
        <v>127551.02040816325</v>
      </c>
      <c r="P22" s="41">
        <v>35</v>
      </c>
      <c r="Q22" s="3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</row>
    <row r="23" spans="1:257" x14ac:dyDescent="0.3">
      <c r="A23" s="3">
        <v>17</v>
      </c>
      <c r="B23" s="33" t="s">
        <v>137</v>
      </c>
      <c r="C23" s="42">
        <v>3</v>
      </c>
      <c r="D23" s="42">
        <v>2</v>
      </c>
      <c r="E23" s="42">
        <v>5</v>
      </c>
      <c r="F23" s="42">
        <v>5</v>
      </c>
      <c r="G23" s="42">
        <v>4</v>
      </c>
      <c r="H23" s="42">
        <v>4</v>
      </c>
      <c r="I23" s="42">
        <v>5</v>
      </c>
      <c r="J23" s="42">
        <v>4</v>
      </c>
      <c r="K23" s="42">
        <v>3</v>
      </c>
      <c r="L23" s="38">
        <f t="shared" si="1"/>
        <v>35</v>
      </c>
      <c r="M23" s="39">
        <v>1500</v>
      </c>
      <c r="N23" s="29">
        <f t="shared" si="2"/>
        <v>52500</v>
      </c>
      <c r="O23" s="40">
        <f t="shared" si="0"/>
        <v>7653.0612244897957</v>
      </c>
      <c r="P23" s="41">
        <v>35</v>
      </c>
      <c r="Q23" s="3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  <c r="IW23" s="41"/>
    </row>
    <row r="24" spans="1:257" x14ac:dyDescent="0.3">
      <c r="A24" s="32">
        <v>18</v>
      </c>
      <c r="B24" s="33" t="s">
        <v>138</v>
      </c>
      <c r="C24" s="42">
        <v>3</v>
      </c>
      <c r="D24" s="42">
        <v>2</v>
      </c>
      <c r="E24" s="42">
        <v>5</v>
      </c>
      <c r="F24" s="42">
        <v>5</v>
      </c>
      <c r="G24" s="42">
        <v>4</v>
      </c>
      <c r="H24" s="42">
        <v>4</v>
      </c>
      <c r="I24" s="42">
        <v>5</v>
      </c>
      <c r="J24" s="42">
        <v>4</v>
      </c>
      <c r="K24" s="42">
        <v>3</v>
      </c>
      <c r="L24" s="38">
        <f t="shared" si="1"/>
        <v>35</v>
      </c>
      <c r="M24" s="35">
        <v>455</v>
      </c>
      <c r="N24" s="29">
        <f t="shared" si="2"/>
        <v>15925</v>
      </c>
      <c r="O24" s="36">
        <f t="shared" si="0"/>
        <v>2321.4285714285711</v>
      </c>
      <c r="P24" s="41">
        <v>35</v>
      </c>
      <c r="Q24" s="3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</row>
    <row r="25" spans="1:257" x14ac:dyDescent="0.3">
      <c r="A25" s="3">
        <v>19</v>
      </c>
      <c r="B25" s="33" t="s">
        <v>97</v>
      </c>
      <c r="C25" s="42">
        <v>10</v>
      </c>
      <c r="D25" s="42">
        <v>8</v>
      </c>
      <c r="E25" s="42">
        <v>14</v>
      </c>
      <c r="F25" s="42">
        <v>14</v>
      </c>
      <c r="G25" s="42">
        <v>10</v>
      </c>
      <c r="H25" s="42">
        <v>10</v>
      </c>
      <c r="I25" s="42">
        <v>14</v>
      </c>
      <c r="J25" s="42">
        <v>10</v>
      </c>
      <c r="K25" s="42">
        <v>10</v>
      </c>
      <c r="L25" s="38">
        <f t="shared" si="1"/>
        <v>100</v>
      </c>
      <c r="M25" s="39">
        <v>3500</v>
      </c>
      <c r="N25" s="29">
        <f t="shared" si="2"/>
        <v>350000</v>
      </c>
      <c r="O25" s="40">
        <f t="shared" si="0"/>
        <v>51020.408163265303</v>
      </c>
      <c r="P25" s="41">
        <v>100</v>
      </c>
      <c r="Q25" s="3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  <c r="IW25" s="41"/>
    </row>
    <row r="26" spans="1:257" x14ac:dyDescent="0.3">
      <c r="A26" s="32">
        <v>20</v>
      </c>
      <c r="B26" s="33" t="s">
        <v>24</v>
      </c>
      <c r="C26" s="42">
        <v>3</v>
      </c>
      <c r="D26" s="42">
        <v>2</v>
      </c>
      <c r="E26" s="42">
        <v>5</v>
      </c>
      <c r="F26" s="42">
        <v>5</v>
      </c>
      <c r="G26" s="42">
        <v>4</v>
      </c>
      <c r="H26" s="42">
        <v>4</v>
      </c>
      <c r="I26" s="42">
        <v>5</v>
      </c>
      <c r="J26" s="42">
        <v>4</v>
      </c>
      <c r="K26" s="42">
        <v>3</v>
      </c>
      <c r="L26" s="38">
        <f t="shared" si="1"/>
        <v>35</v>
      </c>
      <c r="M26" s="35">
        <v>2500</v>
      </c>
      <c r="N26" s="29">
        <f t="shared" si="2"/>
        <v>87500</v>
      </c>
      <c r="O26" s="36">
        <f t="shared" si="0"/>
        <v>12755.102040816326</v>
      </c>
      <c r="P26" s="41"/>
      <c r="Q26" s="3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1"/>
    </row>
    <row r="27" spans="1:257" x14ac:dyDescent="0.3">
      <c r="A27" s="3">
        <v>21</v>
      </c>
      <c r="B27" s="33" t="s">
        <v>100</v>
      </c>
      <c r="C27" s="42">
        <v>3</v>
      </c>
      <c r="D27" s="42">
        <v>2</v>
      </c>
      <c r="E27" s="42">
        <v>5</v>
      </c>
      <c r="F27" s="42">
        <v>5</v>
      </c>
      <c r="G27" s="42">
        <v>4</v>
      </c>
      <c r="H27" s="42">
        <v>4</v>
      </c>
      <c r="I27" s="42">
        <v>5</v>
      </c>
      <c r="J27" s="42">
        <v>4</v>
      </c>
      <c r="K27" s="42">
        <v>3</v>
      </c>
      <c r="L27" s="38">
        <f t="shared" si="1"/>
        <v>35</v>
      </c>
      <c r="M27" s="39">
        <v>8800</v>
      </c>
      <c r="N27" s="29">
        <f t="shared" si="2"/>
        <v>308000</v>
      </c>
      <c r="O27" s="40">
        <f t="shared" si="0"/>
        <v>44897.959183673469</v>
      </c>
      <c r="P27" s="41"/>
      <c r="Q27" s="3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  <c r="IW27" s="41"/>
    </row>
    <row r="28" spans="1:257" x14ac:dyDescent="0.3">
      <c r="A28" s="32">
        <v>22</v>
      </c>
      <c r="B28" s="33" t="s">
        <v>21</v>
      </c>
      <c r="C28" s="42">
        <v>10</v>
      </c>
      <c r="D28" s="42">
        <v>8</v>
      </c>
      <c r="E28" s="42">
        <v>14</v>
      </c>
      <c r="F28" s="42">
        <v>14</v>
      </c>
      <c r="G28" s="42">
        <v>10</v>
      </c>
      <c r="H28" s="42">
        <v>10</v>
      </c>
      <c r="I28" s="42">
        <v>14</v>
      </c>
      <c r="J28" s="42">
        <v>10</v>
      </c>
      <c r="K28" s="42">
        <v>10</v>
      </c>
      <c r="L28" s="38">
        <f t="shared" si="1"/>
        <v>100</v>
      </c>
      <c r="M28" s="43">
        <v>1000</v>
      </c>
      <c r="N28" s="29">
        <f t="shared" si="2"/>
        <v>100000</v>
      </c>
      <c r="O28" s="36">
        <f t="shared" si="0"/>
        <v>14577.259475218658</v>
      </c>
      <c r="P28" s="41">
        <v>100</v>
      </c>
      <c r="Q28" s="3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  <c r="IW28" s="41"/>
    </row>
    <row r="29" spans="1:257" ht="16.5" hidden="1" customHeight="1" x14ac:dyDescent="0.3">
      <c r="B29" s="44" t="s">
        <v>113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/>
      <c r="N29" s="47" t="e">
        <f>+N30</f>
        <v>#REF!</v>
      </c>
      <c r="O29" s="48" t="e">
        <f t="shared" ref="O29:O51" si="3">+N29/6.86</f>
        <v>#REF!</v>
      </c>
    </row>
    <row r="30" spans="1:257" ht="16.5" hidden="1" customHeight="1" x14ac:dyDescent="0.3">
      <c r="B30" s="49" t="s">
        <v>114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  <c r="N30" s="52" t="e">
        <f>+N31</f>
        <v>#REF!</v>
      </c>
      <c r="O30" s="48" t="e">
        <f t="shared" si="3"/>
        <v>#REF!</v>
      </c>
    </row>
    <row r="31" spans="1:257" ht="16.5" hidden="1" customHeight="1" x14ac:dyDescent="0.3">
      <c r="B31" s="53" t="s">
        <v>115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>
        <v>200000</v>
      </c>
      <c r="N31" s="56" t="e">
        <f>+M31*#REF!</f>
        <v>#REF!</v>
      </c>
      <c r="O31" s="48" t="e">
        <f t="shared" si="3"/>
        <v>#REF!</v>
      </c>
    </row>
    <row r="32" spans="1:257" ht="16.5" hidden="1" customHeight="1" x14ac:dyDescent="0.3">
      <c r="B32" s="57" t="s">
        <v>116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9"/>
      <c r="N32" s="60" t="e">
        <f>+N33+N35+N37+N39+N44+N46+N48+N50</f>
        <v>#REF!</v>
      </c>
      <c r="O32" s="61" t="e">
        <f t="shared" si="3"/>
        <v>#REF!</v>
      </c>
    </row>
    <row r="33" spans="2:15" ht="16.5" hidden="1" customHeight="1" x14ac:dyDescent="0.3">
      <c r="B33" s="62" t="s">
        <v>117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4"/>
      <c r="N33" s="52" t="e">
        <f>+N34</f>
        <v>#REF!</v>
      </c>
      <c r="O33" s="65" t="e">
        <f t="shared" si="3"/>
        <v>#REF!</v>
      </c>
    </row>
    <row r="34" spans="2:15" ht="16.5" hidden="1" customHeight="1" x14ac:dyDescent="0.3">
      <c r="B34" s="66" t="s">
        <v>118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8">
        <v>9500</v>
      </c>
      <c r="N34" s="69" t="e">
        <f>+M34*#REF!</f>
        <v>#REF!</v>
      </c>
      <c r="O34" s="48" t="e">
        <f t="shared" si="3"/>
        <v>#REF!</v>
      </c>
    </row>
    <row r="35" spans="2:15" ht="16.5" hidden="1" customHeight="1" x14ac:dyDescent="0.3">
      <c r="B35" s="62" t="s">
        <v>119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8"/>
      <c r="N35" s="52" t="e">
        <f>+N36</f>
        <v>#REF!</v>
      </c>
      <c r="O35" s="48" t="e">
        <f t="shared" si="3"/>
        <v>#REF!</v>
      </c>
    </row>
    <row r="36" spans="2:15" ht="16.5" hidden="1" customHeight="1" x14ac:dyDescent="0.3">
      <c r="B36" s="66" t="s">
        <v>120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8">
        <v>5936</v>
      </c>
      <c r="N36" s="69" t="e">
        <f>+M36*#REF!</f>
        <v>#REF!</v>
      </c>
      <c r="O36" s="48" t="e">
        <f t="shared" si="3"/>
        <v>#REF!</v>
      </c>
    </row>
    <row r="37" spans="2:15" ht="16.5" hidden="1" customHeight="1" x14ac:dyDescent="0.3">
      <c r="B37" s="70" t="s">
        <v>121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/>
      <c r="N37" s="52" t="e">
        <f>+N38</f>
        <v>#REF!</v>
      </c>
      <c r="O37" s="48" t="e">
        <f t="shared" si="3"/>
        <v>#REF!</v>
      </c>
    </row>
    <row r="38" spans="2:15" ht="16.5" hidden="1" customHeight="1" x14ac:dyDescent="0.3">
      <c r="B38" s="73" t="s">
        <v>122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4">
        <f>308700-63636</f>
        <v>245064</v>
      </c>
      <c r="N38" s="75" t="e">
        <f>+#REF!*M38</f>
        <v>#REF!</v>
      </c>
      <c r="O38" s="48" t="e">
        <f t="shared" si="3"/>
        <v>#REF!</v>
      </c>
    </row>
    <row r="39" spans="2:15" ht="16.5" hidden="1" customHeight="1" x14ac:dyDescent="0.3">
      <c r="B39" s="70" t="s">
        <v>123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  <c r="N39" s="52" t="e">
        <f>+N40+N41+N42+N43</f>
        <v>#REF!</v>
      </c>
      <c r="O39" s="48" t="e">
        <f t="shared" si="3"/>
        <v>#REF!</v>
      </c>
    </row>
    <row r="40" spans="2:15" ht="16.5" hidden="1" customHeight="1" x14ac:dyDescent="0.3">
      <c r="B40" s="73" t="s">
        <v>124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2">
        <v>203496</v>
      </c>
      <c r="N40" s="75" t="e">
        <f>+M40*#REF!</f>
        <v>#REF!</v>
      </c>
      <c r="O40" s="48" t="e">
        <f t="shared" si="3"/>
        <v>#REF!</v>
      </c>
    </row>
    <row r="41" spans="2:15" ht="16.5" hidden="1" customHeight="1" x14ac:dyDescent="0.3">
      <c r="B41" s="73" t="s">
        <v>125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2">
        <v>164856</v>
      </c>
      <c r="N41" s="75" t="e">
        <f>+M41*#REF!</f>
        <v>#REF!</v>
      </c>
      <c r="O41" s="48" t="e">
        <f t="shared" si="3"/>
        <v>#REF!</v>
      </c>
    </row>
    <row r="42" spans="2:15" ht="16.5" hidden="1" customHeight="1" x14ac:dyDescent="0.3">
      <c r="B42" s="73" t="s">
        <v>126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2">
        <v>171096</v>
      </c>
      <c r="N42" s="75" t="e">
        <f>+M42*#REF!</f>
        <v>#REF!</v>
      </c>
      <c r="O42" s="48" t="e">
        <f t="shared" si="3"/>
        <v>#REF!</v>
      </c>
    </row>
    <row r="43" spans="2:15" ht="16.5" hidden="1" customHeight="1" x14ac:dyDescent="0.3">
      <c r="B43" s="73" t="s">
        <v>127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7">
        <v>171096</v>
      </c>
      <c r="N43" s="69" t="e">
        <f>+M43*#REF!</f>
        <v>#REF!</v>
      </c>
      <c r="O43" s="48" t="e">
        <f t="shared" si="3"/>
        <v>#REF!</v>
      </c>
    </row>
    <row r="44" spans="2:15" ht="16.5" hidden="1" customHeight="1" x14ac:dyDescent="0.3">
      <c r="B44" s="70" t="s">
        <v>128</v>
      </c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7"/>
      <c r="N44" s="78" t="e">
        <f>+N45</f>
        <v>#REF!</v>
      </c>
      <c r="O44" s="48" t="e">
        <f t="shared" si="3"/>
        <v>#REF!</v>
      </c>
    </row>
    <row r="45" spans="2:15" ht="16.5" hidden="1" customHeight="1" x14ac:dyDescent="0.3">
      <c r="B45" s="79" t="s">
        <v>129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>
        <v>4536</v>
      </c>
      <c r="N45" s="69" t="e">
        <f>+#REF!*M45</f>
        <v>#REF!</v>
      </c>
      <c r="O45" s="48" t="e">
        <f t="shared" si="3"/>
        <v>#REF!</v>
      </c>
    </row>
    <row r="46" spans="2:15" ht="16.5" hidden="1" customHeight="1" x14ac:dyDescent="0.3">
      <c r="B46" s="70" t="s">
        <v>130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7"/>
      <c r="N46" s="52" t="e">
        <f>+N47</f>
        <v>#REF!</v>
      </c>
      <c r="O46" s="48" t="e">
        <f t="shared" si="3"/>
        <v>#REF!</v>
      </c>
    </row>
    <row r="47" spans="2:15" ht="16.5" hidden="1" customHeight="1" x14ac:dyDescent="0.3">
      <c r="B47" s="66" t="s">
        <v>131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7">
        <v>30.833333329999999</v>
      </c>
      <c r="N47" s="75" t="e">
        <f>+M47*#REF!</f>
        <v>#REF!</v>
      </c>
      <c r="O47" s="48" t="e">
        <f t="shared" si="3"/>
        <v>#REF!</v>
      </c>
    </row>
    <row r="48" spans="2:15" ht="16.5" hidden="1" customHeight="1" x14ac:dyDescent="0.3">
      <c r="B48" s="80" t="s">
        <v>132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7"/>
      <c r="N48" s="52" t="e">
        <f>+N49</f>
        <v>#REF!</v>
      </c>
      <c r="O48" s="48"/>
    </row>
    <row r="49" spans="2:17" ht="16.5" hidden="1" customHeight="1" x14ac:dyDescent="0.3">
      <c r="B49" s="66" t="s">
        <v>133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7">
        <v>12</v>
      </c>
      <c r="N49" s="75" t="e">
        <f>+M49*#REF!</f>
        <v>#REF!</v>
      </c>
      <c r="O49" s="48"/>
    </row>
    <row r="50" spans="2:17" ht="16.5" hidden="1" customHeight="1" x14ac:dyDescent="0.3">
      <c r="B50" s="70" t="s">
        <v>134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7"/>
      <c r="N50" s="52" t="e">
        <f>+N51</f>
        <v>#REF!</v>
      </c>
      <c r="O50" s="48" t="e">
        <f t="shared" si="3"/>
        <v>#REF!</v>
      </c>
    </row>
    <row r="51" spans="2:17" ht="16.5" hidden="1" customHeight="1" x14ac:dyDescent="0.3">
      <c r="B51" s="66" t="s">
        <v>135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7">
        <v>4450</v>
      </c>
      <c r="N51" s="75" t="e">
        <f>+M51*#REF!</f>
        <v>#REF!</v>
      </c>
      <c r="O51" s="48" t="e">
        <f t="shared" si="3"/>
        <v>#REF!</v>
      </c>
    </row>
    <row r="52" spans="2:17" x14ac:dyDescent="0.3">
      <c r="B52" s="81" t="s">
        <v>136</v>
      </c>
      <c r="C52" s="81">
        <f>SUM(C7:C51)</f>
        <v>93</v>
      </c>
      <c r="D52" s="81">
        <f t="shared" ref="D52:K52" si="4">SUM(D7:D51)</f>
        <v>69</v>
      </c>
      <c r="E52" s="81">
        <f t="shared" si="4"/>
        <v>129</v>
      </c>
      <c r="F52" s="81">
        <f t="shared" si="4"/>
        <v>143</v>
      </c>
      <c r="G52" s="81">
        <f t="shared" si="4"/>
        <v>100</v>
      </c>
      <c r="H52" s="81">
        <f t="shared" si="4"/>
        <v>100</v>
      </c>
      <c r="I52" s="81">
        <f t="shared" si="4"/>
        <v>130</v>
      </c>
      <c r="J52" s="81">
        <f t="shared" si="4"/>
        <v>101</v>
      </c>
      <c r="K52" s="81">
        <f t="shared" si="4"/>
        <v>93</v>
      </c>
      <c r="L52" s="81">
        <f>SUM(L7:L51)</f>
        <v>958</v>
      </c>
      <c r="M52" s="81"/>
      <c r="N52" s="82">
        <f>SUM(N7:N28)</f>
        <v>39113925</v>
      </c>
      <c r="O52" s="82">
        <f>SUM(O7:O28)</f>
        <v>5701738.3381924182</v>
      </c>
      <c r="Q52" s="31"/>
    </row>
    <row r="53" spans="2:17" x14ac:dyDescent="0.3">
      <c r="N53" s="85"/>
    </row>
    <row r="54" spans="2:17" x14ac:dyDescent="0.3">
      <c r="N54" s="85"/>
    </row>
    <row r="55" spans="2:17" x14ac:dyDescent="0.3">
      <c r="N55" s="85"/>
    </row>
    <row r="56" spans="2:17" x14ac:dyDescent="0.3">
      <c r="N56" s="87">
        <v>171500000</v>
      </c>
    </row>
    <row r="57" spans="2:17" x14ac:dyDescent="0.3">
      <c r="N57" s="87">
        <f>+N52-N56</f>
        <v>-132386075</v>
      </c>
      <c r="O57" s="88"/>
    </row>
    <row r="58" spans="2:17" x14ac:dyDescent="0.3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89"/>
    </row>
  </sheetData>
  <mergeCells count="3">
    <mergeCell ref="B2:O2"/>
    <mergeCell ref="B3:O3"/>
    <mergeCell ref="B4:O4"/>
  </mergeCells>
  <pageMargins left="0.7" right="0.7" top="0.75" bottom="0.75" header="0.3" footer="0.3"/>
  <pageSetup scale="8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2"/>
  <sheetViews>
    <sheetView tabSelected="1" workbookViewId="0">
      <selection activeCell="O16" sqref="O16"/>
    </sheetView>
  </sheetViews>
  <sheetFormatPr baseColWidth="10" defaultRowHeight="15" x14ac:dyDescent="0.25"/>
  <cols>
    <col min="1" max="1" width="3" customWidth="1"/>
    <col min="2" max="2" width="17.5703125" customWidth="1"/>
    <col min="3" max="3" width="17.42578125" customWidth="1"/>
    <col min="4" max="4" width="19.7109375" customWidth="1"/>
    <col min="5" max="5" width="25.140625" customWidth="1"/>
    <col min="6" max="6" width="13.85546875" customWidth="1"/>
    <col min="7" max="7" width="16.140625" customWidth="1"/>
    <col min="10" max="10" width="16.7109375" customWidth="1"/>
    <col min="11" max="11" width="17.85546875" customWidth="1"/>
  </cols>
  <sheetData>
    <row r="1" spans="2:11" ht="53.25" customHeight="1" x14ac:dyDescent="0.25">
      <c r="B1" s="154" t="s">
        <v>181</v>
      </c>
      <c r="C1" s="154"/>
      <c r="D1" s="154"/>
      <c r="E1" s="154"/>
      <c r="F1" s="154"/>
      <c r="G1" s="154"/>
      <c r="H1" s="154"/>
      <c r="I1" s="154"/>
      <c r="J1" s="154"/>
      <c r="K1" s="154"/>
    </row>
    <row r="2" spans="2:11" x14ac:dyDescent="0.25">
      <c r="B2" s="147" t="s">
        <v>25</v>
      </c>
      <c r="C2" s="147" t="s">
        <v>0</v>
      </c>
      <c r="D2" s="149" t="s">
        <v>26</v>
      </c>
      <c r="E2" s="144" t="s">
        <v>98</v>
      </c>
      <c r="F2" s="145"/>
      <c r="G2" s="145"/>
      <c r="H2" s="145"/>
      <c r="I2" s="145"/>
      <c r="J2" s="145"/>
      <c r="K2" s="146"/>
    </row>
    <row r="3" spans="2:11" ht="33.75" customHeight="1" x14ac:dyDescent="0.25">
      <c r="B3" s="148"/>
      <c r="C3" s="148"/>
      <c r="D3" s="150"/>
      <c r="E3" s="8" t="s">
        <v>22</v>
      </c>
      <c r="F3" s="8" t="s">
        <v>96</v>
      </c>
      <c r="G3" s="8" t="s">
        <v>23</v>
      </c>
      <c r="H3" s="8" t="s">
        <v>24</v>
      </c>
      <c r="I3" s="8" t="s">
        <v>97</v>
      </c>
      <c r="J3" s="8" t="s">
        <v>137</v>
      </c>
      <c r="K3" s="8" t="s">
        <v>138</v>
      </c>
    </row>
    <row r="4" spans="2:11" x14ac:dyDescent="0.25">
      <c r="B4" s="137" t="s">
        <v>9</v>
      </c>
      <c r="C4" s="6" t="s">
        <v>148</v>
      </c>
      <c r="D4" s="9" t="s">
        <v>149</v>
      </c>
      <c r="E4" s="95">
        <v>4</v>
      </c>
      <c r="F4" s="95">
        <v>1</v>
      </c>
      <c r="G4" s="95">
        <v>0</v>
      </c>
      <c r="H4" s="95">
        <v>0</v>
      </c>
      <c r="I4" s="95">
        <v>2</v>
      </c>
      <c r="J4" s="95">
        <v>1</v>
      </c>
      <c r="K4" s="95">
        <v>1</v>
      </c>
    </row>
    <row r="5" spans="2:11" ht="25.5" x14ac:dyDescent="0.25">
      <c r="B5" s="137"/>
      <c r="C5" s="96" t="s">
        <v>27</v>
      </c>
      <c r="D5" s="97" t="s">
        <v>29</v>
      </c>
      <c r="E5" s="95">
        <v>3</v>
      </c>
      <c r="F5" s="95">
        <v>1</v>
      </c>
      <c r="G5" s="95">
        <v>1</v>
      </c>
      <c r="H5" s="95">
        <v>0</v>
      </c>
      <c r="I5" s="95">
        <v>2</v>
      </c>
      <c r="J5" s="95">
        <v>1</v>
      </c>
      <c r="K5" s="95">
        <v>1</v>
      </c>
    </row>
    <row r="6" spans="2:11" x14ac:dyDescent="0.25">
      <c r="B6" s="137"/>
      <c r="C6" s="151" t="s">
        <v>28</v>
      </c>
      <c r="D6" s="96" t="s">
        <v>150</v>
      </c>
      <c r="E6" s="95">
        <v>3</v>
      </c>
      <c r="F6" s="95">
        <v>0</v>
      </c>
      <c r="G6" s="95">
        <v>0</v>
      </c>
      <c r="H6" s="95">
        <v>1</v>
      </c>
      <c r="I6" s="95">
        <v>2</v>
      </c>
      <c r="J6" s="95">
        <v>1</v>
      </c>
      <c r="K6" s="95">
        <v>0</v>
      </c>
    </row>
    <row r="7" spans="2:11" x14ac:dyDescent="0.25">
      <c r="B7" s="137"/>
      <c r="C7" s="152"/>
      <c r="D7" s="96" t="s">
        <v>151</v>
      </c>
      <c r="E7" s="95">
        <v>4</v>
      </c>
      <c r="F7" s="95">
        <v>0</v>
      </c>
      <c r="G7" s="95">
        <v>1</v>
      </c>
      <c r="H7" s="95">
        <v>1</v>
      </c>
      <c r="I7" s="95">
        <v>2</v>
      </c>
      <c r="J7" s="95">
        <v>0</v>
      </c>
      <c r="K7" s="95">
        <v>1</v>
      </c>
    </row>
    <row r="8" spans="2:11" x14ac:dyDescent="0.25">
      <c r="B8" s="137"/>
      <c r="C8" s="153"/>
      <c r="D8" s="9" t="s">
        <v>152</v>
      </c>
      <c r="E8" s="95">
        <v>4</v>
      </c>
      <c r="F8" s="95">
        <v>1</v>
      </c>
      <c r="G8" s="95">
        <v>1</v>
      </c>
      <c r="H8" s="95">
        <v>1</v>
      </c>
      <c r="I8" s="95">
        <v>2</v>
      </c>
      <c r="J8" s="95">
        <v>1</v>
      </c>
      <c r="K8" s="95">
        <v>1</v>
      </c>
    </row>
    <row r="9" spans="2:11" x14ac:dyDescent="0.25">
      <c r="B9" s="136" t="s">
        <v>86</v>
      </c>
      <c r="C9" s="136"/>
      <c r="D9" s="136"/>
      <c r="E9" s="91">
        <f t="shared" ref="E9:K9" si="0">SUM(E4:E8)</f>
        <v>18</v>
      </c>
      <c r="F9" s="91">
        <f t="shared" si="0"/>
        <v>3</v>
      </c>
      <c r="G9" s="91">
        <f t="shared" si="0"/>
        <v>3</v>
      </c>
      <c r="H9" s="91">
        <f t="shared" si="0"/>
        <v>3</v>
      </c>
      <c r="I9" s="91">
        <f t="shared" si="0"/>
        <v>10</v>
      </c>
      <c r="J9" s="91">
        <f t="shared" si="0"/>
        <v>4</v>
      </c>
      <c r="K9" s="91">
        <f t="shared" si="0"/>
        <v>4</v>
      </c>
    </row>
    <row r="10" spans="2:11" x14ac:dyDescent="0.25">
      <c r="B10" s="137" t="s">
        <v>11</v>
      </c>
      <c r="C10" s="97" t="s">
        <v>30</v>
      </c>
      <c r="D10" s="97" t="s">
        <v>84</v>
      </c>
      <c r="E10" s="95">
        <v>4</v>
      </c>
      <c r="F10" s="95">
        <v>1</v>
      </c>
      <c r="G10" s="95">
        <v>1</v>
      </c>
      <c r="H10" s="95">
        <v>0</v>
      </c>
      <c r="I10" s="95">
        <v>2</v>
      </c>
      <c r="J10" s="95">
        <v>1</v>
      </c>
      <c r="K10" s="98">
        <v>0</v>
      </c>
    </row>
    <row r="11" spans="2:11" x14ac:dyDescent="0.25">
      <c r="B11" s="137"/>
      <c r="C11" s="99" t="s">
        <v>31</v>
      </c>
      <c r="D11" s="97" t="s">
        <v>87</v>
      </c>
      <c r="E11" s="95">
        <v>4</v>
      </c>
      <c r="F11" s="95">
        <v>1</v>
      </c>
      <c r="G11" s="95">
        <v>1</v>
      </c>
      <c r="H11" s="95">
        <v>0</v>
      </c>
      <c r="I11" s="95">
        <v>2</v>
      </c>
      <c r="J11" s="95">
        <v>1</v>
      </c>
      <c r="K11" s="95">
        <v>1</v>
      </c>
    </row>
    <row r="12" spans="2:11" x14ac:dyDescent="0.25">
      <c r="B12" s="137"/>
      <c r="C12" s="100" t="s">
        <v>27</v>
      </c>
      <c r="D12" s="101" t="s">
        <v>153</v>
      </c>
      <c r="E12" s="95">
        <v>3</v>
      </c>
      <c r="F12" s="98">
        <v>0</v>
      </c>
      <c r="G12" s="98">
        <v>0</v>
      </c>
      <c r="H12" s="98">
        <v>1</v>
      </c>
      <c r="I12" s="95">
        <v>2</v>
      </c>
      <c r="J12" s="95">
        <v>0</v>
      </c>
      <c r="K12" s="95">
        <v>1</v>
      </c>
    </row>
    <row r="13" spans="2:11" x14ac:dyDescent="0.25">
      <c r="B13" s="137"/>
      <c r="C13" s="5" t="s">
        <v>154</v>
      </c>
      <c r="D13" s="101" t="s">
        <v>155</v>
      </c>
      <c r="E13" s="95">
        <v>3</v>
      </c>
      <c r="F13" s="98">
        <v>0</v>
      </c>
      <c r="G13" s="95">
        <v>0</v>
      </c>
      <c r="H13" s="98">
        <v>1</v>
      </c>
      <c r="I13" s="95">
        <v>2</v>
      </c>
      <c r="J13" s="95">
        <v>0</v>
      </c>
      <c r="K13" s="95">
        <v>0</v>
      </c>
    </row>
    <row r="14" spans="2:11" x14ac:dyDescent="0.25">
      <c r="B14" s="132" t="s">
        <v>88</v>
      </c>
      <c r="C14" s="132"/>
      <c r="D14" s="132"/>
      <c r="E14" s="91">
        <f>SUM(E10:E13)</f>
        <v>14</v>
      </c>
      <c r="F14" s="91">
        <f t="shared" ref="F14:K14" si="1">SUM(F10:F13)</f>
        <v>2</v>
      </c>
      <c r="G14" s="91">
        <f t="shared" si="1"/>
        <v>2</v>
      </c>
      <c r="H14" s="91">
        <f t="shared" si="1"/>
        <v>2</v>
      </c>
      <c r="I14" s="91">
        <f t="shared" si="1"/>
        <v>8</v>
      </c>
      <c r="J14" s="91">
        <f t="shared" si="1"/>
        <v>2</v>
      </c>
      <c r="K14" s="91">
        <f t="shared" si="1"/>
        <v>2</v>
      </c>
    </row>
    <row r="15" spans="2:11" ht="25.5" x14ac:dyDescent="0.25">
      <c r="B15" s="141" t="s">
        <v>3</v>
      </c>
      <c r="C15" s="97" t="s">
        <v>32</v>
      </c>
      <c r="D15" s="97" t="s">
        <v>37</v>
      </c>
      <c r="E15" s="102">
        <v>5</v>
      </c>
      <c r="F15" s="102">
        <v>2</v>
      </c>
      <c r="G15" s="102">
        <v>1</v>
      </c>
      <c r="H15" s="102">
        <v>1</v>
      </c>
      <c r="I15" s="102">
        <v>2</v>
      </c>
      <c r="J15" s="102">
        <v>1</v>
      </c>
      <c r="K15" s="102">
        <v>1</v>
      </c>
    </row>
    <row r="16" spans="2:11" x14ac:dyDescent="0.25">
      <c r="B16" s="142"/>
      <c r="C16" s="9" t="s">
        <v>156</v>
      </c>
      <c r="D16" s="103" t="s">
        <v>157</v>
      </c>
      <c r="E16" s="102">
        <v>2</v>
      </c>
      <c r="F16" s="102">
        <v>0</v>
      </c>
      <c r="G16" s="102">
        <v>1</v>
      </c>
      <c r="H16" s="102">
        <v>0</v>
      </c>
      <c r="I16" s="102">
        <v>2</v>
      </c>
      <c r="J16" s="102">
        <v>1</v>
      </c>
      <c r="K16" s="102">
        <v>1</v>
      </c>
    </row>
    <row r="17" spans="2:11" x14ac:dyDescent="0.25">
      <c r="B17" s="142"/>
      <c r="C17" s="5" t="s">
        <v>33</v>
      </c>
      <c r="D17" s="5" t="s">
        <v>83</v>
      </c>
      <c r="E17" s="102">
        <v>2</v>
      </c>
      <c r="F17" s="102">
        <v>1</v>
      </c>
      <c r="G17" s="102">
        <v>1</v>
      </c>
      <c r="H17" s="102">
        <v>1</v>
      </c>
      <c r="I17" s="102">
        <v>2</v>
      </c>
      <c r="J17" s="102">
        <v>1</v>
      </c>
      <c r="K17" s="102">
        <v>1</v>
      </c>
    </row>
    <row r="18" spans="2:11" x14ac:dyDescent="0.25">
      <c r="B18" s="142"/>
      <c r="C18" s="104" t="s">
        <v>34</v>
      </c>
      <c r="D18" s="97" t="s">
        <v>38</v>
      </c>
      <c r="E18" s="102">
        <v>2</v>
      </c>
      <c r="F18" s="102">
        <v>0</v>
      </c>
      <c r="G18" s="102">
        <v>1</v>
      </c>
      <c r="H18" s="102">
        <v>0</v>
      </c>
      <c r="I18" s="102">
        <v>2</v>
      </c>
      <c r="J18" s="102">
        <v>1</v>
      </c>
      <c r="K18" s="102">
        <v>1</v>
      </c>
    </row>
    <row r="19" spans="2:11" x14ac:dyDescent="0.25">
      <c r="B19" s="142"/>
      <c r="C19" s="104" t="s">
        <v>35</v>
      </c>
      <c r="D19" s="97" t="s">
        <v>39</v>
      </c>
      <c r="E19" s="102">
        <v>2</v>
      </c>
      <c r="F19" s="102">
        <v>0</v>
      </c>
      <c r="G19" s="102">
        <v>0</v>
      </c>
      <c r="H19" s="102">
        <v>0</v>
      </c>
      <c r="I19" s="102">
        <v>2</v>
      </c>
      <c r="J19" s="102">
        <v>0</v>
      </c>
      <c r="K19" s="102">
        <v>0</v>
      </c>
    </row>
    <row r="20" spans="2:11" x14ac:dyDescent="0.25">
      <c r="B20" s="142"/>
      <c r="C20" s="105" t="s">
        <v>36</v>
      </c>
      <c r="D20" s="97" t="s">
        <v>40</v>
      </c>
      <c r="E20" s="102">
        <v>2</v>
      </c>
      <c r="F20" s="106">
        <v>0</v>
      </c>
      <c r="G20" s="106">
        <v>0</v>
      </c>
      <c r="H20" s="106">
        <v>0</v>
      </c>
      <c r="I20" s="106">
        <v>2</v>
      </c>
      <c r="J20" s="106">
        <v>0</v>
      </c>
      <c r="K20" s="106">
        <v>0</v>
      </c>
    </row>
    <row r="21" spans="2:11" x14ac:dyDescent="0.25">
      <c r="B21" s="143"/>
      <c r="C21" s="105" t="s">
        <v>101</v>
      </c>
      <c r="D21" s="97" t="s">
        <v>158</v>
      </c>
      <c r="E21" s="102">
        <v>1</v>
      </c>
      <c r="F21" s="106">
        <v>1</v>
      </c>
      <c r="G21" s="106">
        <v>0</v>
      </c>
      <c r="H21" s="106">
        <v>1</v>
      </c>
      <c r="I21" s="106">
        <v>1</v>
      </c>
      <c r="J21" s="106">
        <v>1</v>
      </c>
      <c r="K21" s="106">
        <v>1</v>
      </c>
    </row>
    <row r="22" spans="2:11" x14ac:dyDescent="0.25">
      <c r="B22" s="132" t="s">
        <v>89</v>
      </c>
      <c r="C22" s="132"/>
      <c r="D22" s="132"/>
      <c r="E22" s="91">
        <f t="shared" ref="E22:K22" si="2">SUM(E15:E21)</f>
        <v>16</v>
      </c>
      <c r="F22" s="91">
        <f t="shared" si="2"/>
        <v>4</v>
      </c>
      <c r="G22" s="91">
        <f t="shared" si="2"/>
        <v>4</v>
      </c>
      <c r="H22" s="91">
        <f t="shared" si="2"/>
        <v>3</v>
      </c>
      <c r="I22" s="91">
        <f t="shared" si="2"/>
        <v>13</v>
      </c>
      <c r="J22" s="91">
        <f t="shared" si="2"/>
        <v>5</v>
      </c>
      <c r="K22" s="91">
        <f t="shared" si="2"/>
        <v>5</v>
      </c>
    </row>
    <row r="23" spans="2:11" x14ac:dyDescent="0.25">
      <c r="B23" s="137" t="s">
        <v>5</v>
      </c>
      <c r="C23" s="139" t="s">
        <v>41</v>
      </c>
      <c r="D23" s="5" t="s">
        <v>51</v>
      </c>
      <c r="E23" s="4">
        <v>4</v>
      </c>
      <c r="F23" s="4">
        <v>1</v>
      </c>
      <c r="G23" s="4">
        <v>1</v>
      </c>
      <c r="H23" s="4">
        <v>1</v>
      </c>
      <c r="I23" s="4">
        <v>2</v>
      </c>
      <c r="J23" s="4">
        <v>1</v>
      </c>
      <c r="K23" s="4">
        <v>1</v>
      </c>
    </row>
    <row r="24" spans="2:11" x14ac:dyDescent="0.25">
      <c r="B24" s="137"/>
      <c r="C24" s="140"/>
      <c r="D24" s="5" t="s">
        <v>80</v>
      </c>
      <c r="E24" s="7">
        <v>0</v>
      </c>
      <c r="F24" s="7">
        <v>0</v>
      </c>
      <c r="G24" s="4">
        <v>1</v>
      </c>
      <c r="H24" s="7">
        <v>0</v>
      </c>
      <c r="I24" s="4">
        <v>2</v>
      </c>
      <c r="J24" s="4">
        <v>1</v>
      </c>
      <c r="K24" s="4">
        <v>1</v>
      </c>
    </row>
    <row r="25" spans="2:11" x14ac:dyDescent="0.25">
      <c r="B25" s="137"/>
      <c r="C25" s="5" t="s">
        <v>42</v>
      </c>
      <c r="D25" s="5" t="s">
        <v>50</v>
      </c>
      <c r="E25" s="92">
        <v>0</v>
      </c>
      <c r="F25" s="92">
        <v>0</v>
      </c>
      <c r="G25" s="92">
        <v>0</v>
      </c>
      <c r="H25" s="92">
        <v>0</v>
      </c>
      <c r="I25" s="92">
        <v>2</v>
      </c>
      <c r="J25" s="92">
        <v>0</v>
      </c>
      <c r="K25" s="92">
        <v>0</v>
      </c>
    </row>
    <row r="26" spans="2:11" x14ac:dyDescent="0.25">
      <c r="B26" s="137"/>
      <c r="C26" s="5" t="s">
        <v>43</v>
      </c>
      <c r="D26" s="5" t="s">
        <v>49</v>
      </c>
      <c r="E26" s="92">
        <v>4</v>
      </c>
      <c r="F26" s="92">
        <v>1</v>
      </c>
      <c r="G26" s="92">
        <v>0</v>
      </c>
      <c r="H26" s="92">
        <v>1</v>
      </c>
      <c r="I26" s="92">
        <v>2</v>
      </c>
      <c r="J26" s="92">
        <v>0</v>
      </c>
      <c r="K26" s="92">
        <v>0</v>
      </c>
    </row>
    <row r="27" spans="2:11" x14ac:dyDescent="0.25">
      <c r="B27" s="137"/>
      <c r="C27" s="5" t="s">
        <v>44</v>
      </c>
      <c r="D27" s="5" t="s">
        <v>48</v>
      </c>
      <c r="E27" s="92">
        <v>4</v>
      </c>
      <c r="F27" s="92">
        <v>1</v>
      </c>
      <c r="G27" s="92">
        <v>1</v>
      </c>
      <c r="H27" s="92">
        <v>1</v>
      </c>
      <c r="I27" s="92">
        <v>2</v>
      </c>
      <c r="J27" s="92">
        <v>1</v>
      </c>
      <c r="K27" s="92">
        <v>1</v>
      </c>
    </row>
    <row r="28" spans="2:11" x14ac:dyDescent="0.25">
      <c r="B28" s="137"/>
      <c r="C28" s="5" t="s">
        <v>45</v>
      </c>
      <c r="D28" s="5" t="s">
        <v>52</v>
      </c>
      <c r="E28" s="92">
        <v>4</v>
      </c>
      <c r="F28" s="92">
        <v>1</v>
      </c>
      <c r="G28" s="92">
        <v>1</v>
      </c>
      <c r="H28" s="92">
        <v>1</v>
      </c>
      <c r="I28" s="92">
        <v>2</v>
      </c>
      <c r="J28" s="92">
        <v>1</v>
      </c>
      <c r="K28" s="92">
        <v>1</v>
      </c>
    </row>
    <row r="29" spans="2:11" x14ac:dyDescent="0.25">
      <c r="B29" s="137"/>
      <c r="C29" s="5" t="s">
        <v>46</v>
      </c>
      <c r="D29" s="5" t="s">
        <v>47</v>
      </c>
      <c r="E29" s="92">
        <v>4</v>
      </c>
      <c r="F29" s="92">
        <v>1</v>
      </c>
      <c r="G29" s="92">
        <v>1</v>
      </c>
      <c r="H29" s="92">
        <v>1</v>
      </c>
      <c r="I29" s="92">
        <v>2</v>
      </c>
      <c r="J29" s="92">
        <v>1</v>
      </c>
      <c r="K29" s="92">
        <v>1</v>
      </c>
    </row>
    <row r="30" spans="2:11" x14ac:dyDescent="0.25">
      <c r="B30" s="132" t="s">
        <v>90</v>
      </c>
      <c r="C30" s="132"/>
      <c r="D30" s="132"/>
      <c r="E30" s="90">
        <f t="shared" ref="E30:K30" si="3">SUM(E23:E29)</f>
        <v>20</v>
      </c>
      <c r="F30" s="90">
        <f t="shared" si="3"/>
        <v>5</v>
      </c>
      <c r="G30" s="90">
        <f t="shared" si="3"/>
        <v>5</v>
      </c>
      <c r="H30" s="90">
        <f t="shared" si="3"/>
        <v>5</v>
      </c>
      <c r="I30" s="90">
        <f t="shared" si="3"/>
        <v>14</v>
      </c>
      <c r="J30" s="90">
        <f t="shared" si="3"/>
        <v>5</v>
      </c>
      <c r="K30" s="90">
        <f t="shared" si="3"/>
        <v>5</v>
      </c>
    </row>
    <row r="31" spans="2:11" x14ac:dyDescent="0.25">
      <c r="B31" s="137" t="s">
        <v>12</v>
      </c>
      <c r="C31" s="93" t="s">
        <v>159</v>
      </c>
      <c r="D31" s="5" t="s">
        <v>160</v>
      </c>
      <c r="E31" s="102">
        <v>3</v>
      </c>
      <c r="F31" s="102">
        <v>1</v>
      </c>
      <c r="G31" s="102">
        <v>0</v>
      </c>
      <c r="H31" s="102">
        <v>1</v>
      </c>
      <c r="I31" s="102">
        <v>2</v>
      </c>
      <c r="J31" s="102">
        <v>1</v>
      </c>
      <c r="K31" s="102">
        <v>1</v>
      </c>
    </row>
    <row r="32" spans="2:11" x14ac:dyDescent="0.25">
      <c r="B32" s="137"/>
      <c r="C32" s="11" t="s">
        <v>75</v>
      </c>
      <c r="D32" s="11" t="s">
        <v>77</v>
      </c>
      <c r="E32" s="102">
        <v>3</v>
      </c>
      <c r="F32" s="102">
        <v>0</v>
      </c>
      <c r="G32" s="102">
        <v>1</v>
      </c>
      <c r="H32" s="102">
        <v>0</v>
      </c>
      <c r="I32" s="102">
        <v>2</v>
      </c>
      <c r="J32" s="15">
        <v>0</v>
      </c>
      <c r="K32" s="15">
        <v>0</v>
      </c>
    </row>
    <row r="33" spans="2:11" x14ac:dyDescent="0.25">
      <c r="B33" s="137"/>
      <c r="C33" s="11" t="s">
        <v>76</v>
      </c>
      <c r="D33" s="11" t="s">
        <v>78</v>
      </c>
      <c r="E33" s="102">
        <v>4</v>
      </c>
      <c r="F33" s="102">
        <v>1</v>
      </c>
      <c r="G33" s="102">
        <v>1</v>
      </c>
      <c r="H33" s="102">
        <v>1</v>
      </c>
      <c r="I33" s="102">
        <v>2</v>
      </c>
      <c r="J33" s="102">
        <v>1</v>
      </c>
      <c r="K33" s="102">
        <v>1</v>
      </c>
    </row>
    <row r="34" spans="2:11" ht="30" x14ac:dyDescent="0.25">
      <c r="B34" s="137"/>
      <c r="C34" s="11" t="s">
        <v>85</v>
      </c>
      <c r="D34" s="11" t="s">
        <v>79</v>
      </c>
      <c r="E34" s="102">
        <v>3</v>
      </c>
      <c r="F34" s="102">
        <v>1</v>
      </c>
      <c r="G34" s="102">
        <v>1</v>
      </c>
      <c r="H34" s="102">
        <v>1</v>
      </c>
      <c r="I34" s="102">
        <v>2</v>
      </c>
      <c r="J34" s="102">
        <v>1</v>
      </c>
      <c r="K34" s="102">
        <v>1</v>
      </c>
    </row>
    <row r="35" spans="2:11" ht="30" x14ac:dyDescent="0.25">
      <c r="B35" s="137"/>
      <c r="C35" s="11" t="s">
        <v>81</v>
      </c>
      <c r="D35" s="11" t="s">
        <v>82</v>
      </c>
      <c r="E35" s="102">
        <v>3</v>
      </c>
      <c r="F35" s="102">
        <v>1</v>
      </c>
      <c r="G35" s="102">
        <v>1</v>
      </c>
      <c r="H35" s="102">
        <v>1</v>
      </c>
      <c r="I35" s="102">
        <v>2</v>
      </c>
      <c r="J35" s="102">
        <v>1</v>
      </c>
      <c r="K35" s="102">
        <v>1</v>
      </c>
    </row>
    <row r="36" spans="2:11" x14ac:dyDescent="0.25">
      <c r="B36" s="132" t="s">
        <v>91</v>
      </c>
      <c r="C36" s="132"/>
      <c r="D36" s="132"/>
      <c r="E36" s="91">
        <f t="shared" ref="E36:K36" si="4">SUM(E31:E35)</f>
        <v>16</v>
      </c>
      <c r="F36" s="91">
        <f t="shared" si="4"/>
        <v>4</v>
      </c>
      <c r="G36" s="91">
        <f t="shared" si="4"/>
        <v>4</v>
      </c>
      <c r="H36" s="91">
        <f t="shared" si="4"/>
        <v>4</v>
      </c>
      <c r="I36" s="91">
        <f t="shared" si="4"/>
        <v>10</v>
      </c>
      <c r="J36" s="91">
        <f t="shared" si="4"/>
        <v>4</v>
      </c>
      <c r="K36" s="91">
        <f t="shared" si="4"/>
        <v>4</v>
      </c>
    </row>
    <row r="37" spans="2:11" x14ac:dyDescent="0.25">
      <c r="B37" s="137" t="s">
        <v>4</v>
      </c>
      <c r="C37" s="5" t="s">
        <v>54</v>
      </c>
      <c r="D37" s="5" t="s">
        <v>60</v>
      </c>
      <c r="E37" s="42">
        <v>3</v>
      </c>
      <c r="F37" s="42">
        <v>1</v>
      </c>
      <c r="G37" s="42">
        <v>1</v>
      </c>
      <c r="H37" s="42">
        <v>1</v>
      </c>
      <c r="I37" s="42">
        <v>2</v>
      </c>
      <c r="J37" s="42">
        <v>1</v>
      </c>
      <c r="K37" s="42">
        <v>1</v>
      </c>
    </row>
    <row r="38" spans="2:11" x14ac:dyDescent="0.25">
      <c r="B38" s="137"/>
      <c r="C38" s="5" t="s">
        <v>55</v>
      </c>
      <c r="D38" s="5" t="s">
        <v>61</v>
      </c>
      <c r="E38" s="42">
        <v>4</v>
      </c>
      <c r="F38" s="42">
        <v>1</v>
      </c>
      <c r="G38" s="42">
        <v>1</v>
      </c>
      <c r="H38" s="42">
        <v>1</v>
      </c>
      <c r="I38" s="42">
        <v>2</v>
      </c>
      <c r="J38" s="42">
        <v>1</v>
      </c>
      <c r="K38" s="42">
        <v>1</v>
      </c>
    </row>
    <row r="39" spans="2:11" x14ac:dyDescent="0.25">
      <c r="B39" s="137"/>
      <c r="C39" s="5" t="s">
        <v>56</v>
      </c>
      <c r="D39" s="5" t="s">
        <v>62</v>
      </c>
      <c r="E39" s="42">
        <v>3</v>
      </c>
      <c r="F39" s="42">
        <v>1</v>
      </c>
      <c r="G39" s="42">
        <v>1</v>
      </c>
      <c r="H39" s="42">
        <v>1</v>
      </c>
      <c r="I39" s="42">
        <v>2</v>
      </c>
      <c r="J39" s="42">
        <v>0</v>
      </c>
      <c r="K39" s="42">
        <v>0</v>
      </c>
    </row>
    <row r="40" spans="2:11" x14ac:dyDescent="0.25">
      <c r="B40" s="137"/>
      <c r="C40" s="5" t="s">
        <v>57</v>
      </c>
      <c r="D40" s="5" t="s">
        <v>63</v>
      </c>
      <c r="E40" s="42">
        <v>2</v>
      </c>
      <c r="F40" s="42">
        <v>0</v>
      </c>
      <c r="G40" s="42">
        <v>0</v>
      </c>
      <c r="H40" s="42">
        <v>0</v>
      </c>
      <c r="I40" s="42">
        <v>2</v>
      </c>
      <c r="J40" s="42">
        <v>0</v>
      </c>
      <c r="K40" s="42">
        <v>0</v>
      </c>
    </row>
    <row r="41" spans="2:11" x14ac:dyDescent="0.25">
      <c r="B41" s="137"/>
      <c r="C41" s="5" t="s">
        <v>58</v>
      </c>
      <c r="D41" s="5" t="s">
        <v>64</v>
      </c>
      <c r="E41" s="42">
        <v>4</v>
      </c>
      <c r="F41" s="42">
        <v>1</v>
      </c>
      <c r="G41" s="42">
        <v>1</v>
      </c>
      <c r="H41" s="42">
        <v>1</v>
      </c>
      <c r="I41" s="42">
        <v>2</v>
      </c>
      <c r="J41" s="42">
        <v>1</v>
      </c>
      <c r="K41" s="42">
        <v>1</v>
      </c>
    </row>
    <row r="42" spans="2:11" x14ac:dyDescent="0.25">
      <c r="B42" s="137"/>
      <c r="C42" s="5" t="s">
        <v>59</v>
      </c>
      <c r="D42" s="5" t="s">
        <v>65</v>
      </c>
      <c r="E42" s="42">
        <v>3</v>
      </c>
      <c r="F42" s="42">
        <v>0</v>
      </c>
      <c r="G42" s="42">
        <v>1</v>
      </c>
      <c r="H42" s="42">
        <v>1</v>
      </c>
      <c r="I42" s="42">
        <v>2</v>
      </c>
      <c r="J42" s="42">
        <v>0</v>
      </c>
      <c r="K42" s="42">
        <v>0</v>
      </c>
    </row>
    <row r="43" spans="2:11" x14ac:dyDescent="0.25">
      <c r="B43" s="132" t="s">
        <v>92</v>
      </c>
      <c r="C43" s="132"/>
      <c r="D43" s="132"/>
      <c r="E43" s="91">
        <f t="shared" ref="E43:K43" si="5">SUM(E37:E42)</f>
        <v>19</v>
      </c>
      <c r="F43" s="91">
        <f t="shared" si="5"/>
        <v>4</v>
      </c>
      <c r="G43" s="91">
        <f t="shared" si="5"/>
        <v>5</v>
      </c>
      <c r="H43" s="91">
        <f t="shared" si="5"/>
        <v>5</v>
      </c>
      <c r="I43" s="91">
        <f t="shared" si="5"/>
        <v>12</v>
      </c>
      <c r="J43" s="91">
        <f t="shared" si="5"/>
        <v>3</v>
      </c>
      <c r="K43" s="91">
        <f t="shared" si="5"/>
        <v>3</v>
      </c>
    </row>
    <row r="44" spans="2:11" ht="30" customHeight="1" x14ac:dyDescent="0.25">
      <c r="B44" s="138" t="s">
        <v>7</v>
      </c>
      <c r="C44" s="107" t="s">
        <v>161</v>
      </c>
      <c r="D44" s="12" t="s">
        <v>162</v>
      </c>
      <c r="E44" s="42">
        <v>4</v>
      </c>
      <c r="F44" s="42">
        <v>1</v>
      </c>
      <c r="G44" s="42">
        <v>1</v>
      </c>
      <c r="H44" s="42">
        <v>1</v>
      </c>
      <c r="I44" s="42">
        <v>2</v>
      </c>
      <c r="J44" s="42">
        <v>1</v>
      </c>
      <c r="K44" s="42">
        <v>1</v>
      </c>
    </row>
    <row r="45" spans="2:11" ht="30" x14ac:dyDescent="0.25">
      <c r="B45" s="138"/>
      <c r="C45" s="108" t="s">
        <v>163</v>
      </c>
      <c r="D45" s="12" t="s">
        <v>164</v>
      </c>
      <c r="E45" s="42">
        <v>3</v>
      </c>
      <c r="F45" s="42">
        <v>0</v>
      </c>
      <c r="G45" s="42">
        <v>0</v>
      </c>
      <c r="H45" s="42">
        <v>0</v>
      </c>
      <c r="I45" s="42">
        <v>2</v>
      </c>
      <c r="J45" s="42">
        <v>0</v>
      </c>
      <c r="K45" s="109">
        <v>0</v>
      </c>
    </row>
    <row r="46" spans="2:11" ht="30" x14ac:dyDescent="0.25">
      <c r="B46" s="138"/>
      <c r="C46" s="110" t="s">
        <v>165</v>
      </c>
      <c r="D46" s="10" t="s">
        <v>166</v>
      </c>
      <c r="E46" s="42">
        <v>4</v>
      </c>
      <c r="F46" s="42">
        <v>1</v>
      </c>
      <c r="G46" s="42">
        <v>1</v>
      </c>
      <c r="H46" s="42">
        <v>1</v>
      </c>
      <c r="I46" s="42">
        <v>2</v>
      </c>
      <c r="J46" s="42">
        <v>1</v>
      </c>
      <c r="K46" s="42">
        <v>1</v>
      </c>
    </row>
    <row r="47" spans="2:11" x14ac:dyDescent="0.25">
      <c r="B47" s="138"/>
      <c r="C47" s="11" t="s">
        <v>71</v>
      </c>
      <c r="D47" s="10" t="s">
        <v>73</v>
      </c>
      <c r="E47" s="42">
        <v>4</v>
      </c>
      <c r="F47" s="42">
        <v>1</v>
      </c>
      <c r="G47" s="42">
        <v>1</v>
      </c>
      <c r="H47" s="42">
        <v>1</v>
      </c>
      <c r="I47" s="42">
        <v>2</v>
      </c>
      <c r="J47" s="42">
        <v>1</v>
      </c>
      <c r="K47" s="42">
        <v>1</v>
      </c>
    </row>
    <row r="48" spans="2:11" ht="30" x14ac:dyDescent="0.25">
      <c r="B48" s="138"/>
      <c r="C48" s="11" t="s">
        <v>72</v>
      </c>
      <c r="D48" s="10" t="s">
        <v>74</v>
      </c>
      <c r="E48" s="42">
        <v>3</v>
      </c>
      <c r="F48" s="42">
        <v>1</v>
      </c>
      <c r="G48" s="42">
        <v>1</v>
      </c>
      <c r="H48" s="42">
        <v>1</v>
      </c>
      <c r="I48" s="42">
        <v>2</v>
      </c>
      <c r="J48" s="42">
        <v>1</v>
      </c>
      <c r="K48" s="42">
        <v>1</v>
      </c>
    </row>
    <row r="49" spans="2:11" x14ac:dyDescent="0.25">
      <c r="B49" s="132" t="s">
        <v>93</v>
      </c>
      <c r="C49" s="132"/>
      <c r="D49" s="132"/>
      <c r="E49" s="91">
        <f>SUM(E44:E48)</f>
        <v>18</v>
      </c>
      <c r="F49" s="91">
        <f t="shared" ref="F49:K49" si="6">SUM(F44:F48)</f>
        <v>4</v>
      </c>
      <c r="G49" s="91">
        <f t="shared" si="6"/>
        <v>4</v>
      </c>
      <c r="H49" s="91">
        <f t="shared" si="6"/>
        <v>4</v>
      </c>
      <c r="I49" s="91">
        <f t="shared" si="6"/>
        <v>10</v>
      </c>
      <c r="J49" s="91">
        <f t="shared" si="6"/>
        <v>4</v>
      </c>
      <c r="K49" s="91">
        <f t="shared" si="6"/>
        <v>4</v>
      </c>
    </row>
    <row r="50" spans="2:11" ht="15" customHeight="1" x14ac:dyDescent="0.25">
      <c r="B50" s="137" t="s">
        <v>6</v>
      </c>
      <c r="C50" s="111" t="s">
        <v>167</v>
      </c>
      <c r="D50" s="14" t="s">
        <v>168</v>
      </c>
      <c r="E50" s="42">
        <v>4</v>
      </c>
      <c r="F50" s="42">
        <v>1</v>
      </c>
      <c r="G50" s="42">
        <v>1</v>
      </c>
      <c r="H50" s="42">
        <v>1</v>
      </c>
      <c r="I50" s="42">
        <v>2</v>
      </c>
      <c r="J50" s="42">
        <v>1</v>
      </c>
      <c r="K50" s="42">
        <v>1</v>
      </c>
    </row>
    <row r="51" spans="2:11" x14ac:dyDescent="0.25">
      <c r="B51" s="137"/>
      <c r="C51" s="13" t="s">
        <v>66</v>
      </c>
      <c r="D51" s="14" t="s">
        <v>68</v>
      </c>
      <c r="E51" s="42">
        <v>4</v>
      </c>
      <c r="F51" s="42">
        <v>1</v>
      </c>
      <c r="G51" s="42">
        <v>1</v>
      </c>
      <c r="H51" s="42">
        <v>0</v>
      </c>
      <c r="I51" s="42">
        <v>2</v>
      </c>
      <c r="J51" s="42">
        <v>1</v>
      </c>
      <c r="K51" s="42">
        <v>1</v>
      </c>
    </row>
    <row r="52" spans="2:11" x14ac:dyDescent="0.25">
      <c r="B52" s="137"/>
      <c r="C52" s="13" t="s">
        <v>67</v>
      </c>
      <c r="D52" s="13" t="s">
        <v>69</v>
      </c>
      <c r="E52" s="42">
        <v>3</v>
      </c>
      <c r="F52" s="42">
        <v>0</v>
      </c>
      <c r="G52" s="42">
        <v>0</v>
      </c>
      <c r="H52" s="42">
        <v>1</v>
      </c>
      <c r="I52" s="42">
        <v>2</v>
      </c>
      <c r="J52" s="42">
        <v>0</v>
      </c>
      <c r="K52" s="42">
        <v>0</v>
      </c>
    </row>
    <row r="53" spans="2:11" x14ac:dyDescent="0.25">
      <c r="B53" s="137"/>
      <c r="C53" s="112" t="s">
        <v>169</v>
      </c>
      <c r="D53" s="13" t="s">
        <v>170</v>
      </c>
      <c r="E53" s="42">
        <v>3</v>
      </c>
      <c r="F53" s="42">
        <v>0</v>
      </c>
      <c r="G53" s="42">
        <v>1</v>
      </c>
      <c r="H53" s="42">
        <v>1</v>
      </c>
      <c r="I53" s="42">
        <v>2</v>
      </c>
      <c r="J53" s="42">
        <v>0</v>
      </c>
      <c r="K53" s="42">
        <v>1</v>
      </c>
    </row>
    <row r="54" spans="2:11" x14ac:dyDescent="0.25">
      <c r="B54" s="137"/>
      <c r="C54" s="13" t="s">
        <v>34</v>
      </c>
      <c r="D54" s="13" t="s">
        <v>70</v>
      </c>
      <c r="E54" s="42">
        <v>3</v>
      </c>
      <c r="F54" s="42">
        <v>1</v>
      </c>
      <c r="G54" s="42">
        <v>0</v>
      </c>
      <c r="H54" s="42">
        <v>0</v>
      </c>
      <c r="I54" s="42">
        <v>2</v>
      </c>
      <c r="J54" s="42">
        <v>1</v>
      </c>
      <c r="K54" s="42">
        <v>0</v>
      </c>
    </row>
    <row r="55" spans="2:11" x14ac:dyDescent="0.25">
      <c r="B55" s="132" t="s">
        <v>94</v>
      </c>
      <c r="C55" s="132"/>
      <c r="D55" s="132"/>
      <c r="E55" s="91">
        <f>SUM(E50:E54)</f>
        <v>17</v>
      </c>
      <c r="F55" s="91">
        <f t="shared" ref="F55:K55" si="7">SUM(F50:F54)</f>
        <v>3</v>
      </c>
      <c r="G55" s="91">
        <f t="shared" si="7"/>
        <v>3</v>
      </c>
      <c r="H55" s="91">
        <f t="shared" si="7"/>
        <v>3</v>
      </c>
      <c r="I55" s="91">
        <f t="shared" si="7"/>
        <v>10</v>
      </c>
      <c r="J55" s="91">
        <f t="shared" si="7"/>
        <v>3</v>
      </c>
      <c r="K55" s="91">
        <f t="shared" si="7"/>
        <v>3</v>
      </c>
    </row>
    <row r="56" spans="2:11" x14ac:dyDescent="0.25">
      <c r="B56" s="138" t="s">
        <v>8</v>
      </c>
      <c r="C56" s="11" t="s">
        <v>53</v>
      </c>
      <c r="D56" s="10" t="s">
        <v>142</v>
      </c>
      <c r="E56" s="42">
        <v>4</v>
      </c>
      <c r="F56" s="42">
        <v>1</v>
      </c>
      <c r="G56" s="42">
        <v>1</v>
      </c>
      <c r="H56" s="42">
        <v>1</v>
      </c>
      <c r="I56" s="42">
        <v>2</v>
      </c>
      <c r="J56" s="42">
        <v>1</v>
      </c>
      <c r="K56" s="42">
        <v>1</v>
      </c>
    </row>
    <row r="57" spans="2:11" x14ac:dyDescent="0.25">
      <c r="B57" s="138"/>
      <c r="C57" s="11" t="s">
        <v>140</v>
      </c>
      <c r="D57" s="10" t="s">
        <v>141</v>
      </c>
      <c r="E57" s="42">
        <v>4</v>
      </c>
      <c r="F57" s="42">
        <v>1</v>
      </c>
      <c r="G57" s="42">
        <v>1</v>
      </c>
      <c r="H57" s="42">
        <v>1</v>
      </c>
      <c r="I57" s="42">
        <v>2</v>
      </c>
      <c r="J57" s="42">
        <v>1</v>
      </c>
      <c r="K57" s="42">
        <v>1</v>
      </c>
    </row>
    <row r="58" spans="2:11" x14ac:dyDescent="0.25">
      <c r="B58" s="138"/>
      <c r="C58" s="11" t="s">
        <v>171</v>
      </c>
      <c r="D58" s="10" t="s">
        <v>172</v>
      </c>
      <c r="E58" s="42">
        <v>3</v>
      </c>
      <c r="F58" s="42"/>
      <c r="G58" s="42">
        <v>1</v>
      </c>
      <c r="H58" s="42">
        <v>1</v>
      </c>
      <c r="I58" s="42">
        <v>2</v>
      </c>
      <c r="J58" s="42">
        <v>1</v>
      </c>
      <c r="K58" s="42">
        <v>1</v>
      </c>
    </row>
    <row r="59" spans="2:11" x14ac:dyDescent="0.25">
      <c r="B59" s="138"/>
      <c r="C59" s="11" t="s">
        <v>139</v>
      </c>
      <c r="D59" s="10" t="s">
        <v>143</v>
      </c>
      <c r="E59" s="42">
        <v>3</v>
      </c>
      <c r="F59" s="42">
        <v>1</v>
      </c>
      <c r="G59" s="42">
        <v>1</v>
      </c>
      <c r="H59" s="42">
        <v>1</v>
      </c>
      <c r="I59" s="42">
        <v>2</v>
      </c>
      <c r="J59" s="42">
        <v>0</v>
      </c>
      <c r="K59" s="42">
        <v>1</v>
      </c>
    </row>
    <row r="60" spans="2:11" x14ac:dyDescent="0.25">
      <c r="B60" s="138"/>
      <c r="C60" s="11" t="s">
        <v>144</v>
      </c>
      <c r="D60" s="10" t="s">
        <v>145</v>
      </c>
      <c r="E60" s="42">
        <v>3</v>
      </c>
      <c r="F60" s="42">
        <v>1</v>
      </c>
      <c r="G60" s="42">
        <v>0</v>
      </c>
      <c r="H60" s="42">
        <v>0</v>
      </c>
      <c r="I60" s="42">
        <v>2</v>
      </c>
      <c r="J60" s="42">
        <v>1</v>
      </c>
      <c r="K60" s="42">
        <v>0</v>
      </c>
    </row>
    <row r="61" spans="2:11" x14ac:dyDescent="0.25">
      <c r="B61" s="132" t="s">
        <v>95</v>
      </c>
      <c r="C61" s="132"/>
      <c r="D61" s="132"/>
      <c r="E61" s="91">
        <f>SUM(E56:E60)</f>
        <v>17</v>
      </c>
      <c r="F61" s="91">
        <f t="shared" ref="F61:K61" si="8">SUM(F56:F60)</f>
        <v>4</v>
      </c>
      <c r="G61" s="91">
        <f t="shared" si="8"/>
        <v>4</v>
      </c>
      <c r="H61" s="91">
        <f t="shared" si="8"/>
        <v>4</v>
      </c>
      <c r="I61" s="91">
        <f t="shared" si="8"/>
        <v>10</v>
      </c>
      <c r="J61" s="91">
        <f t="shared" si="8"/>
        <v>4</v>
      </c>
      <c r="K61" s="91">
        <f t="shared" si="8"/>
        <v>4</v>
      </c>
    </row>
    <row r="62" spans="2:11" x14ac:dyDescent="0.25">
      <c r="B62" s="133" t="s">
        <v>1</v>
      </c>
      <c r="C62" s="134"/>
      <c r="D62" s="135"/>
      <c r="E62" s="16">
        <f t="shared" ref="E62:K62" si="9">E9+E14+E22+E30+E36+E43+E49+E55+E61</f>
        <v>155</v>
      </c>
      <c r="F62" s="16">
        <f t="shared" si="9"/>
        <v>33</v>
      </c>
      <c r="G62" s="16">
        <f t="shared" si="9"/>
        <v>34</v>
      </c>
      <c r="H62" s="16">
        <f t="shared" si="9"/>
        <v>33</v>
      </c>
      <c r="I62" s="16">
        <f t="shared" si="9"/>
        <v>97</v>
      </c>
      <c r="J62" s="16">
        <f t="shared" si="9"/>
        <v>34</v>
      </c>
      <c r="K62" s="16">
        <f t="shared" si="9"/>
        <v>34</v>
      </c>
    </row>
  </sheetData>
  <mergeCells count="26">
    <mergeCell ref="B1:K1"/>
    <mergeCell ref="B23:B29"/>
    <mergeCell ref="C23:C24"/>
    <mergeCell ref="B15:B21"/>
    <mergeCell ref="E2:K2"/>
    <mergeCell ref="B2:B3"/>
    <mergeCell ref="C2:C3"/>
    <mergeCell ref="D2:D3"/>
    <mergeCell ref="B4:B8"/>
    <mergeCell ref="C6:C8"/>
    <mergeCell ref="B61:D61"/>
    <mergeCell ref="B62:D62"/>
    <mergeCell ref="B9:D9"/>
    <mergeCell ref="B31:B35"/>
    <mergeCell ref="B36:D36"/>
    <mergeCell ref="B37:B42"/>
    <mergeCell ref="B43:D43"/>
    <mergeCell ref="B44:B48"/>
    <mergeCell ref="B49:D49"/>
    <mergeCell ref="B50:B54"/>
    <mergeCell ref="B55:D55"/>
    <mergeCell ref="B56:B60"/>
    <mergeCell ref="B30:D30"/>
    <mergeCell ref="B10:B13"/>
    <mergeCell ref="B14:D14"/>
    <mergeCell ref="B22:D22"/>
  </mergeCells>
  <pageMargins left="0.70866141732283472" right="0.70866141732283472" top="0.5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1"/>
  <sheetViews>
    <sheetView view="pageBreakPreview" topLeftCell="A4" zoomScale="60" zoomScaleNormal="100" workbookViewId="0">
      <selection activeCell="M33" sqref="M33"/>
    </sheetView>
  </sheetViews>
  <sheetFormatPr baseColWidth="10" defaultColWidth="11.5703125" defaultRowHeight="18.75" x14ac:dyDescent="0.3"/>
  <cols>
    <col min="1" max="1" width="11.5703125" style="113"/>
    <col min="2" max="2" width="21.28515625" style="113" customWidth="1"/>
    <col min="3" max="3" width="16.42578125" style="113" customWidth="1"/>
    <col min="4" max="4" width="11.5703125" style="113"/>
    <col min="5" max="5" width="21.42578125" style="113" customWidth="1"/>
    <col min="6" max="6" width="14.5703125" style="113" customWidth="1"/>
    <col min="7" max="7" width="11.5703125" style="113"/>
    <col min="8" max="8" width="14.7109375" style="113" customWidth="1"/>
    <col min="9" max="9" width="15.28515625" style="113" customWidth="1"/>
    <col min="10" max="16384" width="11.5703125" style="113"/>
  </cols>
  <sheetData>
    <row r="7" spans="2:9" x14ac:dyDescent="0.3">
      <c r="B7" s="160" t="s">
        <v>180</v>
      </c>
      <c r="C7" s="160"/>
      <c r="D7" s="160"/>
      <c r="E7" s="160"/>
      <c r="F7" s="160"/>
      <c r="G7" s="160"/>
      <c r="H7" s="160"/>
      <c r="I7" s="160"/>
    </row>
    <row r="8" spans="2:9" x14ac:dyDescent="0.3">
      <c r="B8" s="160"/>
      <c r="C8" s="160"/>
      <c r="D8" s="160"/>
      <c r="E8" s="160"/>
      <c r="F8" s="160"/>
      <c r="G8" s="160"/>
      <c r="H8" s="160"/>
      <c r="I8" s="160"/>
    </row>
    <row r="9" spans="2:9" ht="19.5" thickBot="1" x14ac:dyDescent="0.35"/>
    <row r="10" spans="2:9" ht="19.5" thickBot="1" x14ac:dyDescent="0.35">
      <c r="B10" s="155" t="s">
        <v>25</v>
      </c>
      <c r="C10" s="157" t="s">
        <v>98</v>
      </c>
      <c r="D10" s="158"/>
      <c r="E10" s="158"/>
      <c r="F10" s="158"/>
      <c r="G10" s="158"/>
      <c r="H10" s="158"/>
      <c r="I10" s="159"/>
    </row>
    <row r="11" spans="2:9" ht="94.5" thickBot="1" x14ac:dyDescent="0.35">
      <c r="B11" s="156"/>
      <c r="C11" s="114" t="s">
        <v>22</v>
      </c>
      <c r="D11" s="114" t="s">
        <v>96</v>
      </c>
      <c r="E11" s="114" t="s">
        <v>23</v>
      </c>
      <c r="F11" s="114" t="s">
        <v>24</v>
      </c>
      <c r="G11" s="114" t="s">
        <v>97</v>
      </c>
      <c r="H11" s="114" t="s">
        <v>178</v>
      </c>
      <c r="I11" s="114" t="s">
        <v>179</v>
      </c>
    </row>
    <row r="12" spans="2:9" ht="19.5" thickBot="1" x14ac:dyDescent="0.35">
      <c r="B12" s="115" t="s">
        <v>9</v>
      </c>
      <c r="C12" s="116">
        <v>18</v>
      </c>
      <c r="D12" s="116">
        <v>3</v>
      </c>
      <c r="E12" s="116">
        <v>3</v>
      </c>
      <c r="F12" s="116">
        <v>3</v>
      </c>
      <c r="G12" s="116">
        <v>10</v>
      </c>
      <c r="H12" s="116">
        <v>4</v>
      </c>
      <c r="I12" s="116">
        <v>4</v>
      </c>
    </row>
    <row r="13" spans="2:9" ht="19.5" thickBot="1" x14ac:dyDescent="0.35">
      <c r="B13" s="115" t="s">
        <v>146</v>
      </c>
      <c r="C13" s="116">
        <v>14</v>
      </c>
      <c r="D13" s="116">
        <v>2</v>
      </c>
      <c r="E13" s="116">
        <v>2</v>
      </c>
      <c r="F13" s="116">
        <v>2</v>
      </c>
      <c r="G13" s="116">
        <v>8</v>
      </c>
      <c r="H13" s="116">
        <v>2</v>
      </c>
      <c r="I13" s="116">
        <v>2</v>
      </c>
    </row>
    <row r="14" spans="2:9" ht="19.5" thickBot="1" x14ac:dyDescent="0.35">
      <c r="B14" s="115" t="s">
        <v>147</v>
      </c>
      <c r="C14" s="116">
        <v>16</v>
      </c>
      <c r="D14" s="116">
        <v>4</v>
      </c>
      <c r="E14" s="116">
        <v>4</v>
      </c>
      <c r="F14" s="116">
        <v>3</v>
      </c>
      <c r="G14" s="116">
        <v>13</v>
      </c>
      <c r="H14" s="116">
        <v>5</v>
      </c>
      <c r="I14" s="116">
        <v>5</v>
      </c>
    </row>
    <row r="15" spans="2:9" ht="19.5" thickBot="1" x14ac:dyDescent="0.35">
      <c r="B15" s="115" t="s">
        <v>5</v>
      </c>
      <c r="C15" s="116">
        <v>20</v>
      </c>
      <c r="D15" s="116">
        <v>5</v>
      </c>
      <c r="E15" s="116">
        <v>5</v>
      </c>
      <c r="F15" s="116">
        <v>5</v>
      </c>
      <c r="G15" s="116">
        <v>14</v>
      </c>
      <c r="H15" s="116">
        <v>5</v>
      </c>
      <c r="I15" s="116">
        <v>5</v>
      </c>
    </row>
    <row r="16" spans="2:9" ht="19.5" thickBot="1" x14ac:dyDescent="0.35">
      <c r="B16" s="115" t="s">
        <v>12</v>
      </c>
      <c r="C16" s="116">
        <v>16</v>
      </c>
      <c r="D16" s="116">
        <v>4</v>
      </c>
      <c r="E16" s="116">
        <v>4</v>
      </c>
      <c r="F16" s="116">
        <v>4</v>
      </c>
      <c r="G16" s="116">
        <v>10</v>
      </c>
      <c r="H16" s="116">
        <v>4</v>
      </c>
      <c r="I16" s="116">
        <v>4</v>
      </c>
    </row>
    <row r="17" spans="2:9" ht="19.5" thickBot="1" x14ac:dyDescent="0.35">
      <c r="B17" s="115" t="s">
        <v>4</v>
      </c>
      <c r="C17" s="116">
        <v>19</v>
      </c>
      <c r="D17" s="116">
        <v>4</v>
      </c>
      <c r="E17" s="116">
        <v>5</v>
      </c>
      <c r="F17" s="116">
        <v>5</v>
      </c>
      <c r="G17" s="116">
        <v>12</v>
      </c>
      <c r="H17" s="116">
        <v>3</v>
      </c>
      <c r="I17" s="116">
        <v>3</v>
      </c>
    </row>
    <row r="18" spans="2:9" ht="19.5" thickBot="1" x14ac:dyDescent="0.35">
      <c r="B18" s="115" t="s">
        <v>7</v>
      </c>
      <c r="C18" s="116">
        <v>18</v>
      </c>
      <c r="D18" s="116">
        <v>4</v>
      </c>
      <c r="E18" s="116">
        <v>4</v>
      </c>
      <c r="F18" s="116">
        <v>4</v>
      </c>
      <c r="G18" s="116">
        <v>10</v>
      </c>
      <c r="H18" s="116">
        <v>4</v>
      </c>
      <c r="I18" s="116">
        <v>4</v>
      </c>
    </row>
    <row r="19" spans="2:9" ht="19.5" thickBot="1" x14ac:dyDescent="0.35">
      <c r="B19" s="115" t="s">
        <v>6</v>
      </c>
      <c r="C19" s="116">
        <v>17</v>
      </c>
      <c r="D19" s="116">
        <v>3</v>
      </c>
      <c r="E19" s="116">
        <v>3</v>
      </c>
      <c r="F19" s="116">
        <v>3</v>
      </c>
      <c r="G19" s="116">
        <v>10</v>
      </c>
      <c r="H19" s="116">
        <v>3</v>
      </c>
      <c r="I19" s="116">
        <v>3</v>
      </c>
    </row>
    <row r="20" spans="2:9" ht="19.5" thickBot="1" x14ac:dyDescent="0.35">
      <c r="B20" s="115" t="s">
        <v>8</v>
      </c>
      <c r="C20" s="116">
        <v>17</v>
      </c>
      <c r="D20" s="116">
        <v>4</v>
      </c>
      <c r="E20" s="116">
        <v>4</v>
      </c>
      <c r="F20" s="116">
        <v>4</v>
      </c>
      <c r="G20" s="116">
        <v>10</v>
      </c>
      <c r="H20" s="116">
        <v>4</v>
      </c>
      <c r="I20" s="116">
        <v>4</v>
      </c>
    </row>
    <row r="21" spans="2:9" ht="19.5" thickBot="1" x14ac:dyDescent="0.35">
      <c r="B21" s="117" t="s">
        <v>1</v>
      </c>
      <c r="C21" s="118">
        <v>155</v>
      </c>
      <c r="D21" s="119">
        <v>33</v>
      </c>
      <c r="E21" s="119">
        <f>SUM(E12:E20)</f>
        <v>34</v>
      </c>
      <c r="F21" s="119">
        <f t="shared" ref="F21:I21" si="0">SUM(F12:F20)</f>
        <v>33</v>
      </c>
      <c r="G21" s="119">
        <f t="shared" si="0"/>
        <v>97</v>
      </c>
      <c r="H21" s="119">
        <f t="shared" si="0"/>
        <v>34</v>
      </c>
      <c r="I21" s="119">
        <f t="shared" si="0"/>
        <v>34</v>
      </c>
    </row>
  </sheetData>
  <mergeCells count="3">
    <mergeCell ref="B10:B11"/>
    <mergeCell ref="C10:I10"/>
    <mergeCell ref="B7:I8"/>
  </mergeCells>
  <pageMargins left="0.7" right="0.7" top="0.75" bottom="0.7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"/>
  <sheetViews>
    <sheetView workbookViewId="0">
      <selection activeCell="L9" sqref="L9"/>
    </sheetView>
  </sheetViews>
  <sheetFormatPr baseColWidth="10" defaultRowHeight="15" x14ac:dyDescent="0.25"/>
  <cols>
    <col min="4" max="4" width="15" customWidth="1"/>
    <col min="6" max="6" width="13.7109375" customWidth="1"/>
  </cols>
  <sheetData>
    <row r="3" spans="2:7" ht="14.45" customHeight="1" x14ac:dyDescent="0.25">
      <c r="B3" s="161" t="s">
        <v>180</v>
      </c>
      <c r="C3" s="161"/>
      <c r="D3" s="161"/>
      <c r="E3" s="161"/>
      <c r="F3" s="161"/>
      <c r="G3" s="161"/>
    </row>
    <row r="4" spans="2:7" ht="26.45" customHeight="1" x14ac:dyDescent="0.25">
      <c r="B4" s="161"/>
      <c r="C4" s="161"/>
      <c r="D4" s="161"/>
      <c r="E4" s="161"/>
      <c r="F4" s="161"/>
      <c r="G4" s="161"/>
    </row>
    <row r="5" spans="2:7" ht="23.45" customHeight="1" x14ac:dyDescent="0.25">
      <c r="B5" s="94"/>
      <c r="C5" s="94"/>
      <c r="D5" s="94"/>
      <c r="E5" s="94"/>
      <c r="F5" s="94"/>
      <c r="G5" s="94"/>
    </row>
    <row r="6" spans="2:7" ht="48" x14ac:dyDescent="0.25">
      <c r="B6" s="120" t="s">
        <v>105</v>
      </c>
      <c r="C6" s="120" t="s">
        <v>173</v>
      </c>
      <c r="D6" s="120" t="s">
        <v>174</v>
      </c>
      <c r="E6" s="120" t="s">
        <v>175</v>
      </c>
      <c r="F6" s="120" t="s">
        <v>176</v>
      </c>
      <c r="G6" s="120" t="s">
        <v>177</v>
      </c>
    </row>
    <row r="7" spans="2:7" ht="38.450000000000003" customHeight="1" x14ac:dyDescent="0.25">
      <c r="B7" s="121">
        <v>1</v>
      </c>
      <c r="C7" s="162">
        <v>43400</v>
      </c>
      <c r="D7" s="122" t="s">
        <v>112</v>
      </c>
      <c r="E7" s="123">
        <v>155</v>
      </c>
      <c r="F7" s="124">
        <v>6200</v>
      </c>
      <c r="G7" s="124">
        <f t="shared" ref="G7:G13" si="0">E7*F7</f>
        <v>961000</v>
      </c>
    </row>
    <row r="8" spans="2:7" ht="24" x14ac:dyDescent="0.25">
      <c r="B8" s="121">
        <v>2</v>
      </c>
      <c r="C8" s="163"/>
      <c r="D8" s="122" t="s">
        <v>96</v>
      </c>
      <c r="E8" s="125">
        <v>33</v>
      </c>
      <c r="F8" s="124">
        <v>84000</v>
      </c>
      <c r="G8" s="124">
        <f t="shared" si="0"/>
        <v>2772000</v>
      </c>
    </row>
    <row r="9" spans="2:7" ht="28.9" customHeight="1" x14ac:dyDescent="0.25">
      <c r="B9" s="121">
        <v>3</v>
      </c>
      <c r="C9" s="163"/>
      <c r="D9" s="122" t="s">
        <v>23</v>
      </c>
      <c r="E9" s="123">
        <v>34</v>
      </c>
      <c r="F9" s="124">
        <v>26500</v>
      </c>
      <c r="G9" s="124">
        <f t="shared" si="0"/>
        <v>901000</v>
      </c>
    </row>
    <row r="10" spans="2:7" x14ac:dyDescent="0.25">
      <c r="B10" s="121">
        <v>4</v>
      </c>
      <c r="C10" s="163"/>
      <c r="D10" s="122" t="s">
        <v>24</v>
      </c>
      <c r="E10" s="123">
        <v>33</v>
      </c>
      <c r="F10" s="126">
        <v>1562</v>
      </c>
      <c r="G10" s="124">
        <f t="shared" si="0"/>
        <v>51546</v>
      </c>
    </row>
    <row r="11" spans="2:7" x14ac:dyDescent="0.25">
      <c r="B11" s="121">
        <v>5</v>
      </c>
      <c r="C11" s="164"/>
      <c r="D11" s="122" t="s">
        <v>97</v>
      </c>
      <c r="E11" s="123">
        <v>97</v>
      </c>
      <c r="F11" s="127">
        <v>3665</v>
      </c>
      <c r="G11" s="124">
        <f>E11*F11</f>
        <v>355505</v>
      </c>
    </row>
    <row r="12" spans="2:7" ht="24.6" customHeight="1" x14ac:dyDescent="0.25">
      <c r="B12" s="121">
        <v>6</v>
      </c>
      <c r="C12" s="162">
        <v>39400</v>
      </c>
      <c r="D12" s="128" t="s">
        <v>178</v>
      </c>
      <c r="E12" s="123">
        <v>34</v>
      </c>
      <c r="F12" s="124">
        <v>1050</v>
      </c>
      <c r="G12" s="124">
        <f t="shared" si="0"/>
        <v>35700</v>
      </c>
    </row>
    <row r="13" spans="2:7" ht="31.15" customHeight="1" x14ac:dyDescent="0.25">
      <c r="B13" s="121">
        <v>7</v>
      </c>
      <c r="C13" s="164"/>
      <c r="D13" s="128" t="s">
        <v>179</v>
      </c>
      <c r="E13" s="123">
        <v>34</v>
      </c>
      <c r="F13" s="124">
        <v>475</v>
      </c>
      <c r="G13" s="124">
        <f t="shared" si="0"/>
        <v>16150</v>
      </c>
    </row>
    <row r="14" spans="2:7" x14ac:dyDescent="0.25">
      <c r="B14" s="129"/>
      <c r="C14" s="165" t="s">
        <v>1</v>
      </c>
      <c r="D14" s="166"/>
      <c r="E14" s="166"/>
      <c r="F14" s="167"/>
      <c r="G14" s="130">
        <f>SUM(G7:G13)</f>
        <v>5092901</v>
      </c>
    </row>
  </sheetData>
  <mergeCells count="4">
    <mergeCell ref="B3:G4"/>
    <mergeCell ref="C7:C11"/>
    <mergeCell ref="C12:C13"/>
    <mergeCell ref="C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PROCESO 4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Ermelinda Laime Rocha</dc:creator>
  <cp:lastModifiedBy>Gregorio Corso Robles</cp:lastModifiedBy>
  <cp:lastPrinted>2023-05-12T15:27:31Z</cp:lastPrinted>
  <dcterms:created xsi:type="dcterms:W3CDTF">2023-03-15T16:27:54Z</dcterms:created>
  <dcterms:modified xsi:type="dcterms:W3CDTF">2023-05-12T15:27:42Z</dcterms:modified>
</cp:coreProperties>
</file>